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9120" firstSheet="21" activeTab="23"/>
  </bookViews>
  <sheets>
    <sheet name="1月歲入        " sheetId="1" r:id="rId1"/>
    <sheet name="1月經費       " sheetId="2" r:id="rId2"/>
    <sheet name="2月歲入        " sheetId="3" r:id="rId3"/>
    <sheet name="2月經費        " sheetId="4" r:id="rId4"/>
    <sheet name="3月歲入         " sheetId="5" r:id="rId5"/>
    <sheet name="3月經費         " sheetId="6" r:id="rId6"/>
    <sheet name="4月歲入          " sheetId="7" r:id="rId7"/>
    <sheet name="4月經費          " sheetId="8" r:id="rId8"/>
    <sheet name="5月歲入          " sheetId="9" r:id="rId9"/>
    <sheet name="5月經費           " sheetId="10" r:id="rId10"/>
    <sheet name="6月歲入          " sheetId="11" r:id="rId11"/>
    <sheet name="6月經費           " sheetId="12" r:id="rId12"/>
    <sheet name="7月歲入           " sheetId="13" r:id="rId13"/>
    <sheet name="7月經費            " sheetId="14" r:id="rId14"/>
    <sheet name="8月歲入           " sheetId="15" r:id="rId15"/>
    <sheet name="8月經費             " sheetId="16" r:id="rId16"/>
    <sheet name="9月歲入            " sheetId="17" r:id="rId17"/>
    <sheet name="9月經費              " sheetId="18" r:id="rId18"/>
    <sheet name="10月歲入            " sheetId="19" r:id="rId19"/>
    <sheet name="10月經費               " sheetId="20" r:id="rId20"/>
    <sheet name="11月歲入            " sheetId="21" r:id="rId21"/>
    <sheet name="11月經費                " sheetId="22" r:id="rId22"/>
    <sheet name="12月歲入             " sheetId="23" r:id="rId23"/>
    <sheet name="12月經費                " sheetId="24" r:id="rId24"/>
    <sheet name="Sheet7" sheetId="25" r:id="rId25"/>
    <sheet name="Sheet6" sheetId="26" r:id="rId26"/>
    <sheet name="Sheet5" sheetId="27" r:id="rId27"/>
    <sheet name="Sheet4" sheetId="28" r:id="rId28"/>
    <sheet name="Sheet1" sheetId="29" r:id="rId29"/>
    <sheet name="Sheet2" sheetId="30" r:id="rId30"/>
    <sheet name="Sheet3" sheetId="31" r:id="rId31"/>
  </sheets>
  <definedNames/>
  <calcPr fullCalcOnLoad="1"/>
</workbook>
</file>

<file path=xl/sharedStrings.xml><?xml version="1.0" encoding="utf-8"?>
<sst xmlns="http://schemas.openxmlformats.org/spreadsheetml/2006/main" count="1104" uniqueCount="622">
  <si>
    <t>高雄市政府工務局</t>
  </si>
  <si>
    <t>科目名稱</t>
  </si>
  <si>
    <t>全年度預算數</t>
  </si>
  <si>
    <t>截至本月止</t>
  </si>
  <si>
    <t>預算分配數</t>
  </si>
  <si>
    <t>本月份</t>
  </si>
  <si>
    <t>截至本月累計數</t>
  </si>
  <si>
    <t>高雄市政府工務局</t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</si>
  <si>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</si>
  <si>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</si>
  <si>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</si>
  <si>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</si>
  <si>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實收數</t>
  </si>
  <si>
    <t>未收入之分配數</t>
  </si>
  <si>
    <t>納庫累計數</t>
  </si>
  <si>
    <t>預算分配數</t>
  </si>
  <si>
    <t>本月份</t>
  </si>
  <si>
    <t>截至本月累計數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</si>
  <si>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</si>
  <si>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</si>
  <si>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</si>
  <si>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</si>
  <si>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r>
      <t xml:space="preserve">        </t>
    </r>
    <r>
      <rPr>
        <sz val="12"/>
        <color indexed="8"/>
        <rFont val="標楷體"/>
        <family val="4"/>
      </rPr>
      <t>其他罰款</t>
    </r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</si>
  <si>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</si>
  <si>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</si>
  <si>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</si>
  <si>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</si>
  <si>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</si>
  <si>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t xml:space="preserve">  使用規費收入</t>
  </si>
  <si>
    <t xml:space="preserve">    場地設施使用費</t>
  </si>
  <si>
    <t xml:space="preserve">    道路使用費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</si>
  <si>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</si>
  <si>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</si>
  <si>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</si>
  <si>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</si>
  <si>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</si>
  <si>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</si>
  <si>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</si>
  <si>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</si>
  <si>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</si>
  <si>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</si>
  <si>
    <r>
      <t>經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費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</si>
  <si>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實支數</t>
  </si>
  <si>
    <t>未支出之預算分配數</t>
  </si>
  <si>
    <t>交通支出</t>
  </si>
  <si>
    <t>一般行政</t>
  </si>
  <si>
    <r>
      <t xml:space="preserve">  </t>
    </r>
    <r>
      <rPr>
        <sz val="12"/>
        <rFont val="標楷體"/>
        <family val="4"/>
      </rPr>
      <t>行政管理</t>
    </r>
  </si>
  <si>
    <r>
      <t xml:space="preserve">    </t>
    </r>
    <r>
      <rPr>
        <sz val="12"/>
        <rFont val="標楷體"/>
        <family val="4"/>
      </rPr>
      <t>人事費</t>
    </r>
  </si>
  <si>
    <r>
      <t xml:space="preserve">    </t>
    </r>
    <r>
      <rPr>
        <sz val="12"/>
        <color indexed="8"/>
        <rFont val="標楷體"/>
        <family val="4"/>
      </rPr>
      <t>業務費</t>
    </r>
  </si>
  <si>
    <r>
      <t xml:space="preserve">    </t>
    </r>
    <r>
      <rPr>
        <sz val="12"/>
        <rFont val="標楷體"/>
        <family val="4"/>
      </rPr>
      <t>設備及投資</t>
    </r>
  </si>
  <si>
    <r>
      <t xml:space="preserve">    </t>
    </r>
    <r>
      <rPr>
        <sz val="12"/>
        <color indexed="8"/>
        <rFont val="標楷體"/>
        <family val="4"/>
      </rPr>
      <t>獎補助及損失</t>
    </r>
  </si>
  <si>
    <r>
      <t xml:space="preserve">  </t>
    </r>
    <r>
      <rPr>
        <sz val="12"/>
        <rFont val="標楷體"/>
        <family val="4"/>
      </rPr>
      <t>業務管理</t>
    </r>
  </si>
  <si>
    <t>建築管理</t>
  </si>
  <si>
    <r>
      <t xml:space="preserve">   </t>
    </r>
    <r>
      <rPr>
        <sz val="12"/>
        <rFont val="標楷體"/>
        <family val="4"/>
      </rPr>
      <t>建照審查及施工公安使用管理</t>
    </r>
  </si>
  <si>
    <r>
      <t xml:space="preserve">    </t>
    </r>
    <r>
      <rPr>
        <sz val="12"/>
        <color indexed="8"/>
        <rFont val="標楷體"/>
        <family val="4"/>
      </rPr>
      <t>預備金</t>
    </r>
  </si>
  <si>
    <t>工程企劃行政</t>
  </si>
  <si>
    <r>
      <t xml:space="preserve">  </t>
    </r>
    <r>
      <rPr>
        <sz val="12"/>
        <rFont val="標楷體"/>
        <family val="4"/>
      </rPr>
      <t>共同管道管理</t>
    </r>
  </si>
  <si>
    <t>預備金</t>
  </si>
  <si>
    <r>
      <t xml:space="preserve">  </t>
    </r>
    <r>
      <rPr>
        <sz val="12"/>
        <color indexed="8"/>
        <rFont val="標楷體"/>
        <family val="4"/>
      </rPr>
      <t>第一預備金</t>
    </r>
  </si>
  <si>
    <t>工程企劃行政管理</t>
  </si>
  <si>
    <r>
      <t xml:space="preserve">  </t>
    </r>
    <r>
      <rPr>
        <sz val="12"/>
        <rFont val="標楷體"/>
        <family val="4"/>
      </rPr>
      <t>工程企劃業務管理及策略規劃</t>
    </r>
  </si>
  <si>
    <t>經資門合計</t>
  </si>
  <si>
    <t>退休撫卹支出</t>
  </si>
  <si>
    <t>退撫金</t>
  </si>
  <si>
    <r>
      <t xml:space="preserve">  </t>
    </r>
    <r>
      <rPr>
        <sz val="11"/>
        <rFont val="標楷體"/>
        <family val="4"/>
      </rPr>
      <t>退撫金</t>
    </r>
  </si>
  <si>
    <t>其他支出</t>
  </si>
  <si>
    <r>
      <t xml:space="preserve">  </t>
    </r>
    <r>
      <rPr>
        <sz val="12"/>
        <rFont val="標楷體"/>
        <family val="4"/>
      </rPr>
      <t>公務人員待遇福利</t>
    </r>
  </si>
  <si>
    <r>
      <t xml:space="preserve">     </t>
    </r>
    <r>
      <rPr>
        <sz val="12"/>
        <rFont val="標楷體"/>
        <family val="4"/>
      </rPr>
      <t>公務人員待遇福利</t>
    </r>
  </si>
  <si>
    <t>天然災害準備金</t>
  </si>
  <si>
    <t>業務費</t>
  </si>
  <si>
    <t>統籌科目合計</t>
  </si>
  <si>
    <t>經資門與統籌科目總計</t>
  </si>
  <si>
    <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</si>
  <si>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</si>
  <si>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t>高雄市政府工務局</t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</si>
  <si>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</si>
  <si>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</si>
  <si>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</si>
  <si>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</si>
  <si>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實收數</t>
  </si>
  <si>
    <t>未收入之分配數</t>
  </si>
  <si>
    <t>納庫累計數</t>
  </si>
  <si>
    <t>預算分配數</t>
  </si>
  <si>
    <t>本月份</t>
  </si>
  <si>
    <t>截至本月累計數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</si>
  <si>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</si>
  <si>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</si>
  <si>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</si>
  <si>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</si>
  <si>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r>
      <t xml:space="preserve">        </t>
    </r>
    <r>
      <rPr>
        <sz val="12"/>
        <color indexed="8"/>
        <rFont val="標楷體"/>
        <family val="4"/>
      </rPr>
      <t>其他罰款</t>
    </r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</si>
  <si>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</si>
  <si>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</si>
  <si>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</si>
  <si>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</si>
  <si>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</si>
  <si>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t xml:space="preserve">  使用規費收入</t>
  </si>
  <si>
    <t xml:space="preserve">    場地設施使用費</t>
  </si>
  <si>
    <t xml:space="preserve">    道路使用費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</si>
  <si>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</si>
  <si>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</si>
  <si>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</si>
  <si>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</si>
  <si>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</si>
  <si>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</si>
  <si>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</si>
  <si>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</si>
  <si>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</si>
  <si>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</si>
  <si>
    <t>高雄市政府工務局</t>
  </si>
  <si>
    <r>
      <t>經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費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</si>
  <si>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</si>
  <si>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</si>
  <si>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</si>
  <si>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實支數</t>
  </si>
  <si>
    <t>未支出之預算分配數</t>
  </si>
  <si>
    <t>預算分配數</t>
  </si>
  <si>
    <t>本月份</t>
  </si>
  <si>
    <t>截至本月累計數</t>
  </si>
  <si>
    <t>交通支出</t>
  </si>
  <si>
    <t>一般行政</t>
  </si>
  <si>
    <r>
      <t xml:space="preserve">  </t>
    </r>
    <r>
      <rPr>
        <sz val="12"/>
        <rFont val="標楷體"/>
        <family val="4"/>
      </rPr>
      <t>行政管理</t>
    </r>
  </si>
  <si>
    <r>
      <t xml:space="preserve">    </t>
    </r>
    <r>
      <rPr>
        <sz val="12"/>
        <rFont val="標楷體"/>
        <family val="4"/>
      </rPr>
      <t>人事費</t>
    </r>
  </si>
  <si>
    <r>
      <t xml:space="preserve">    </t>
    </r>
    <r>
      <rPr>
        <sz val="12"/>
        <color indexed="8"/>
        <rFont val="標楷體"/>
        <family val="4"/>
      </rPr>
      <t>業務費</t>
    </r>
  </si>
  <si>
    <r>
      <t xml:space="preserve">    </t>
    </r>
    <r>
      <rPr>
        <sz val="12"/>
        <rFont val="標楷體"/>
        <family val="4"/>
      </rPr>
      <t>設備及投資</t>
    </r>
  </si>
  <si>
    <r>
      <t xml:space="preserve">    </t>
    </r>
    <r>
      <rPr>
        <sz val="12"/>
        <color indexed="8"/>
        <rFont val="標楷體"/>
        <family val="4"/>
      </rPr>
      <t>獎補助及損失</t>
    </r>
  </si>
  <si>
    <r>
      <t xml:space="preserve">  </t>
    </r>
    <r>
      <rPr>
        <sz val="12"/>
        <rFont val="標楷體"/>
        <family val="4"/>
      </rPr>
      <t>業務管理</t>
    </r>
  </si>
  <si>
    <t>建築管理</t>
  </si>
  <si>
    <r>
      <t xml:space="preserve">   </t>
    </r>
    <r>
      <rPr>
        <sz val="12"/>
        <rFont val="標楷體"/>
        <family val="4"/>
      </rPr>
      <t>建照審查及施工公安使用管理</t>
    </r>
  </si>
  <si>
    <r>
      <t xml:space="preserve">    </t>
    </r>
    <r>
      <rPr>
        <sz val="12"/>
        <color indexed="8"/>
        <rFont val="標楷體"/>
        <family val="4"/>
      </rPr>
      <t>預備金</t>
    </r>
  </si>
  <si>
    <t>工程企劃行政</t>
  </si>
  <si>
    <r>
      <t xml:space="preserve">  </t>
    </r>
    <r>
      <rPr>
        <sz val="12"/>
        <rFont val="標楷體"/>
        <family val="4"/>
      </rPr>
      <t>共同管道管理</t>
    </r>
  </si>
  <si>
    <t>預備金</t>
  </si>
  <si>
    <r>
      <t xml:space="preserve">  </t>
    </r>
    <r>
      <rPr>
        <sz val="12"/>
        <color indexed="8"/>
        <rFont val="標楷體"/>
        <family val="4"/>
      </rPr>
      <t>第一預備金</t>
    </r>
  </si>
  <si>
    <t>工程企劃行政管理</t>
  </si>
  <si>
    <r>
      <t xml:space="preserve">  </t>
    </r>
    <r>
      <rPr>
        <sz val="12"/>
        <rFont val="標楷體"/>
        <family val="4"/>
      </rPr>
      <t>工程企劃業務管理及策略規劃</t>
    </r>
  </si>
  <si>
    <t>經資門合計</t>
  </si>
  <si>
    <t>退休撫卹支出</t>
  </si>
  <si>
    <t>退撫金</t>
  </si>
  <si>
    <r>
      <t xml:space="preserve">  </t>
    </r>
    <r>
      <rPr>
        <sz val="11"/>
        <rFont val="標楷體"/>
        <family val="4"/>
      </rPr>
      <t>退撫金</t>
    </r>
  </si>
  <si>
    <t>其他支出</t>
  </si>
  <si>
    <r>
      <t xml:space="preserve">  </t>
    </r>
    <r>
      <rPr>
        <sz val="12"/>
        <rFont val="標楷體"/>
        <family val="4"/>
      </rPr>
      <t>公務人員待遇福利</t>
    </r>
  </si>
  <si>
    <r>
      <t xml:space="preserve">     </t>
    </r>
    <r>
      <rPr>
        <sz val="12"/>
        <rFont val="標楷體"/>
        <family val="4"/>
      </rPr>
      <t>公務人員待遇福利</t>
    </r>
  </si>
  <si>
    <t>天然災害準備金</t>
  </si>
  <si>
    <t>業務費</t>
  </si>
  <si>
    <t>統籌科目合計</t>
  </si>
  <si>
    <t>經資門與統籌科目總計</t>
  </si>
  <si>
    <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29</t>
    </r>
    <r>
      <rPr>
        <b/>
        <sz val="12"/>
        <color indexed="8"/>
        <rFont val="標楷體"/>
        <family val="4"/>
      </rPr>
      <t>日止</t>
    </r>
  </si>
  <si>
    <t>高雄市政府工務局</t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</si>
  <si>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</si>
  <si>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</si>
  <si>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</si>
  <si>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</si>
  <si>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實收數</t>
  </si>
  <si>
    <t>未收入之分配數</t>
  </si>
  <si>
    <t>納庫累計數</t>
  </si>
  <si>
    <t>預算分配數</t>
  </si>
  <si>
    <t>本月份</t>
  </si>
  <si>
    <t>截至本月累計數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</si>
  <si>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</si>
  <si>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</si>
  <si>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</si>
  <si>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</si>
  <si>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r>
      <t xml:space="preserve">        </t>
    </r>
    <r>
      <rPr>
        <sz val="12"/>
        <color indexed="8"/>
        <rFont val="標楷體"/>
        <family val="4"/>
      </rPr>
      <t>其他罰款</t>
    </r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</si>
  <si>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</si>
  <si>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</si>
  <si>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</si>
  <si>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</si>
  <si>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</si>
  <si>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t xml:space="preserve">  使用規費收入</t>
  </si>
  <si>
    <t xml:space="preserve">    場地設施使用費</t>
  </si>
  <si>
    <t xml:space="preserve">    道路使用費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</si>
  <si>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</si>
  <si>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</si>
  <si>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</si>
  <si>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</si>
  <si>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</si>
  <si>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</si>
  <si>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</si>
  <si>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</si>
  <si>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</si>
  <si>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</si>
  <si>
    <r>
      <t>經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費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</si>
  <si>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實支數</t>
  </si>
  <si>
    <t>未支出之預算分配數</t>
  </si>
  <si>
    <t>交通支出</t>
  </si>
  <si>
    <t>一般行政</t>
  </si>
  <si>
    <r>
      <t xml:space="preserve">  </t>
    </r>
    <r>
      <rPr>
        <sz val="12"/>
        <rFont val="標楷體"/>
        <family val="4"/>
      </rPr>
      <t>行政管理</t>
    </r>
  </si>
  <si>
    <r>
      <t xml:space="preserve">    </t>
    </r>
    <r>
      <rPr>
        <sz val="12"/>
        <rFont val="標楷體"/>
        <family val="4"/>
      </rPr>
      <t>人事費</t>
    </r>
  </si>
  <si>
    <r>
      <t xml:space="preserve">    </t>
    </r>
    <r>
      <rPr>
        <sz val="12"/>
        <color indexed="8"/>
        <rFont val="標楷體"/>
        <family val="4"/>
      </rPr>
      <t>業務費</t>
    </r>
  </si>
  <si>
    <r>
      <t xml:space="preserve">    </t>
    </r>
    <r>
      <rPr>
        <sz val="12"/>
        <rFont val="標楷體"/>
        <family val="4"/>
      </rPr>
      <t>設備及投資</t>
    </r>
  </si>
  <si>
    <r>
      <t xml:space="preserve">    </t>
    </r>
    <r>
      <rPr>
        <sz val="12"/>
        <color indexed="8"/>
        <rFont val="標楷體"/>
        <family val="4"/>
      </rPr>
      <t>獎補助及損失</t>
    </r>
  </si>
  <si>
    <r>
      <t xml:space="preserve">  </t>
    </r>
    <r>
      <rPr>
        <sz val="12"/>
        <rFont val="標楷體"/>
        <family val="4"/>
      </rPr>
      <t>業務管理</t>
    </r>
  </si>
  <si>
    <t>建築管理</t>
  </si>
  <si>
    <r>
      <t xml:space="preserve">   </t>
    </r>
    <r>
      <rPr>
        <sz val="12"/>
        <rFont val="標楷體"/>
        <family val="4"/>
      </rPr>
      <t>建照審查及施工公安使用管理</t>
    </r>
  </si>
  <si>
    <r>
      <t xml:space="preserve">    </t>
    </r>
    <r>
      <rPr>
        <sz val="12"/>
        <color indexed="8"/>
        <rFont val="標楷體"/>
        <family val="4"/>
      </rPr>
      <t>預備金</t>
    </r>
  </si>
  <si>
    <t>工程企劃行政</t>
  </si>
  <si>
    <r>
      <t xml:space="preserve">  </t>
    </r>
    <r>
      <rPr>
        <sz val="12"/>
        <rFont val="標楷體"/>
        <family val="4"/>
      </rPr>
      <t>共同管道管理</t>
    </r>
  </si>
  <si>
    <t>預備金</t>
  </si>
  <si>
    <r>
      <t xml:space="preserve">  </t>
    </r>
    <r>
      <rPr>
        <sz val="12"/>
        <color indexed="8"/>
        <rFont val="標楷體"/>
        <family val="4"/>
      </rPr>
      <t>第一預備金</t>
    </r>
  </si>
  <si>
    <t>工程企劃行政管理</t>
  </si>
  <si>
    <r>
      <t xml:space="preserve">  </t>
    </r>
    <r>
      <rPr>
        <sz val="12"/>
        <rFont val="標楷體"/>
        <family val="4"/>
      </rPr>
      <t>工程企劃業務管理及策略規劃</t>
    </r>
  </si>
  <si>
    <t>經資門合計</t>
  </si>
  <si>
    <t>退休撫卹支出</t>
  </si>
  <si>
    <t>退撫金</t>
  </si>
  <si>
    <r>
      <t xml:space="preserve">  </t>
    </r>
    <r>
      <rPr>
        <sz val="11"/>
        <rFont val="標楷體"/>
        <family val="4"/>
      </rPr>
      <t>退撫金</t>
    </r>
  </si>
  <si>
    <t>其他支出</t>
  </si>
  <si>
    <r>
      <t xml:space="preserve">  </t>
    </r>
    <r>
      <rPr>
        <sz val="12"/>
        <rFont val="標楷體"/>
        <family val="4"/>
      </rPr>
      <t>公務人員待遇福利</t>
    </r>
  </si>
  <si>
    <r>
      <t xml:space="preserve">     </t>
    </r>
    <r>
      <rPr>
        <sz val="12"/>
        <rFont val="標楷體"/>
        <family val="4"/>
      </rPr>
      <t>公務人員待遇福利</t>
    </r>
  </si>
  <si>
    <t>天然災害準備金</t>
  </si>
  <si>
    <t>業務費</t>
  </si>
  <si>
    <t>統籌科目合計</t>
  </si>
  <si>
    <t>經資門與統籌科目總計</t>
  </si>
  <si>
    <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</si>
  <si>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4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日止</t>
    </r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</si>
  <si>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</si>
  <si>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實收數</t>
  </si>
  <si>
    <t>未收入之分配數</t>
  </si>
  <si>
    <t>納庫累計數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</si>
  <si>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</si>
  <si>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</si>
  <si>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</si>
  <si>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</si>
  <si>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r>
      <t xml:space="preserve">        </t>
    </r>
    <r>
      <rPr>
        <sz val="12"/>
        <color indexed="8"/>
        <rFont val="標楷體"/>
        <family val="4"/>
      </rPr>
      <t>其他罰款</t>
    </r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</si>
  <si>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</si>
  <si>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</si>
  <si>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</si>
  <si>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</si>
  <si>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</si>
  <si>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t xml:space="preserve">  使用規費收入</t>
  </si>
  <si>
    <t xml:space="preserve">    場地設施使用費</t>
  </si>
  <si>
    <t xml:space="preserve">    道路使用費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</si>
  <si>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</si>
  <si>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</si>
  <si>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</si>
  <si>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</si>
  <si>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</si>
  <si>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</si>
  <si>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</si>
  <si>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</si>
  <si>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</si>
  <si>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</si>
  <si>
    <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5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</si>
  <si>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t>高雄市政府工務局</t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</si>
  <si>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</si>
  <si>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日止</t>
    </r>
  </si>
  <si>
    <t>科目名稱</t>
  </si>
  <si>
    <t>全年度預算數</t>
  </si>
  <si>
    <t>截至本月止</t>
  </si>
  <si>
    <t>實收數</t>
  </si>
  <si>
    <t>未收入之分配數</t>
  </si>
  <si>
    <t>納庫累計數</t>
  </si>
  <si>
    <t>預算分配數</t>
  </si>
  <si>
    <t>本月份</t>
  </si>
  <si>
    <t>截至本月累計數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</si>
  <si>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</si>
  <si>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</si>
  <si>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</si>
  <si>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</si>
  <si>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r>
      <t xml:space="preserve">        </t>
    </r>
    <r>
      <rPr>
        <sz val="12"/>
        <color indexed="8"/>
        <rFont val="標楷體"/>
        <family val="4"/>
      </rPr>
      <t>其他罰款</t>
    </r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</si>
  <si>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</si>
  <si>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</si>
  <si>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</si>
  <si>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</si>
  <si>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</si>
  <si>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t xml:space="preserve">  使用規費收入</t>
  </si>
  <si>
    <t xml:space="preserve">    場地設施使用費</t>
  </si>
  <si>
    <t xml:space="preserve">    道路使用費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</si>
  <si>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</si>
  <si>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</si>
  <si>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</si>
  <si>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</si>
  <si>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</si>
  <si>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</si>
  <si>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</si>
  <si>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</si>
  <si>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</si>
  <si>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</si>
  <si>
    <r>
      <t>經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費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</si>
  <si>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實支數</t>
  </si>
  <si>
    <t>未支出之預算分配數</t>
  </si>
  <si>
    <t>交通支出</t>
  </si>
  <si>
    <t>一般行政</t>
  </si>
  <si>
    <r>
      <t xml:space="preserve">  </t>
    </r>
    <r>
      <rPr>
        <sz val="12"/>
        <rFont val="標楷體"/>
        <family val="4"/>
      </rPr>
      <t>行政管理</t>
    </r>
  </si>
  <si>
    <r>
      <t xml:space="preserve">    </t>
    </r>
    <r>
      <rPr>
        <sz val="12"/>
        <rFont val="標楷體"/>
        <family val="4"/>
      </rPr>
      <t>人事費</t>
    </r>
  </si>
  <si>
    <r>
      <t xml:space="preserve">    </t>
    </r>
    <r>
      <rPr>
        <sz val="12"/>
        <color indexed="8"/>
        <rFont val="標楷體"/>
        <family val="4"/>
      </rPr>
      <t>業務費</t>
    </r>
  </si>
  <si>
    <r>
      <t xml:space="preserve">    </t>
    </r>
    <r>
      <rPr>
        <sz val="12"/>
        <rFont val="標楷體"/>
        <family val="4"/>
      </rPr>
      <t>設備及投資</t>
    </r>
  </si>
  <si>
    <r>
      <t xml:space="preserve">    </t>
    </r>
    <r>
      <rPr>
        <sz val="12"/>
        <color indexed="8"/>
        <rFont val="標楷體"/>
        <family val="4"/>
      </rPr>
      <t>獎補助及損失</t>
    </r>
  </si>
  <si>
    <r>
      <t xml:space="preserve">  </t>
    </r>
    <r>
      <rPr>
        <sz val="12"/>
        <rFont val="標楷體"/>
        <family val="4"/>
      </rPr>
      <t>業務管理</t>
    </r>
  </si>
  <si>
    <t>建築管理</t>
  </si>
  <si>
    <r>
      <t xml:space="preserve">   </t>
    </r>
    <r>
      <rPr>
        <sz val="12"/>
        <rFont val="標楷體"/>
        <family val="4"/>
      </rPr>
      <t>建照審查及施工公安使用管理</t>
    </r>
  </si>
  <si>
    <r>
      <t xml:space="preserve">    </t>
    </r>
    <r>
      <rPr>
        <sz val="12"/>
        <color indexed="8"/>
        <rFont val="標楷體"/>
        <family val="4"/>
      </rPr>
      <t>預備金</t>
    </r>
  </si>
  <si>
    <t>工程企劃行政</t>
  </si>
  <si>
    <r>
      <t xml:space="preserve">  </t>
    </r>
    <r>
      <rPr>
        <sz val="12"/>
        <rFont val="標楷體"/>
        <family val="4"/>
      </rPr>
      <t>共同管道管理</t>
    </r>
  </si>
  <si>
    <t>預備金</t>
  </si>
  <si>
    <r>
      <t xml:space="preserve">  </t>
    </r>
    <r>
      <rPr>
        <sz val="12"/>
        <color indexed="8"/>
        <rFont val="標楷體"/>
        <family val="4"/>
      </rPr>
      <t>第一預備金</t>
    </r>
  </si>
  <si>
    <t>工程企劃行政管理</t>
  </si>
  <si>
    <r>
      <t xml:space="preserve">  </t>
    </r>
    <r>
      <rPr>
        <sz val="12"/>
        <rFont val="標楷體"/>
        <family val="4"/>
      </rPr>
      <t>工程企劃業務管理及策略規劃</t>
    </r>
  </si>
  <si>
    <t>經資門合計</t>
  </si>
  <si>
    <t>退休撫卹支出</t>
  </si>
  <si>
    <t>退撫金</t>
  </si>
  <si>
    <r>
      <t xml:space="preserve">  </t>
    </r>
    <r>
      <rPr>
        <sz val="11"/>
        <rFont val="標楷體"/>
        <family val="4"/>
      </rPr>
      <t>退撫金</t>
    </r>
  </si>
  <si>
    <t>其他支出</t>
  </si>
  <si>
    <r>
      <t xml:space="preserve">  </t>
    </r>
    <r>
      <rPr>
        <sz val="12"/>
        <rFont val="標楷體"/>
        <family val="4"/>
      </rPr>
      <t>公務人員待遇福利</t>
    </r>
  </si>
  <si>
    <r>
      <t xml:space="preserve">     </t>
    </r>
    <r>
      <rPr>
        <sz val="12"/>
        <rFont val="標楷體"/>
        <family val="4"/>
      </rPr>
      <t>公務人員待遇福利</t>
    </r>
  </si>
  <si>
    <t>天然災害準備金</t>
  </si>
  <si>
    <t>業務費</t>
  </si>
  <si>
    <t>統籌科目合計</t>
  </si>
  <si>
    <t>經資門與統籌科目總計</t>
  </si>
  <si>
    <t>高雄市政府工務局</t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</si>
  <si>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</si>
  <si>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</si>
  <si>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</si>
  <si>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</si>
  <si>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實收數</t>
  </si>
  <si>
    <t>未收入之分配數</t>
  </si>
  <si>
    <t>納庫累計數</t>
  </si>
  <si>
    <t>預算分配數</t>
  </si>
  <si>
    <t>本月份</t>
  </si>
  <si>
    <t>截至本月累計數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</si>
  <si>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</si>
  <si>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</si>
  <si>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</si>
  <si>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</si>
  <si>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r>
      <t xml:space="preserve">        </t>
    </r>
    <r>
      <rPr>
        <sz val="12"/>
        <color indexed="8"/>
        <rFont val="標楷體"/>
        <family val="4"/>
      </rPr>
      <t>其他罰款</t>
    </r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</si>
  <si>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</si>
  <si>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</si>
  <si>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</si>
  <si>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</si>
  <si>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</si>
  <si>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t xml:space="preserve">  使用規費收入</t>
  </si>
  <si>
    <t xml:space="preserve">    場地設施使用費</t>
  </si>
  <si>
    <t xml:space="preserve">    道路使用費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</si>
  <si>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</si>
  <si>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</si>
  <si>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</si>
  <si>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</si>
  <si>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</si>
  <si>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</si>
  <si>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</si>
  <si>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</si>
  <si>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</si>
  <si>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</si>
  <si>
    <r>
      <t>經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費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</si>
  <si>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實支數</t>
  </si>
  <si>
    <t>未支出之預算分配數</t>
  </si>
  <si>
    <t>交通支出</t>
  </si>
  <si>
    <t>一般行政</t>
  </si>
  <si>
    <r>
      <t xml:space="preserve">  </t>
    </r>
    <r>
      <rPr>
        <sz val="12"/>
        <rFont val="標楷體"/>
        <family val="4"/>
      </rPr>
      <t>行政管理</t>
    </r>
  </si>
  <si>
    <r>
      <t xml:space="preserve">    </t>
    </r>
    <r>
      <rPr>
        <sz val="12"/>
        <rFont val="標楷體"/>
        <family val="4"/>
      </rPr>
      <t>人事費</t>
    </r>
  </si>
  <si>
    <r>
      <t xml:space="preserve">    </t>
    </r>
    <r>
      <rPr>
        <sz val="12"/>
        <color indexed="8"/>
        <rFont val="標楷體"/>
        <family val="4"/>
      </rPr>
      <t>業務費</t>
    </r>
  </si>
  <si>
    <r>
      <t xml:space="preserve">    </t>
    </r>
    <r>
      <rPr>
        <sz val="12"/>
        <rFont val="標楷體"/>
        <family val="4"/>
      </rPr>
      <t>設備及投資</t>
    </r>
  </si>
  <si>
    <r>
      <t xml:space="preserve">    </t>
    </r>
    <r>
      <rPr>
        <sz val="12"/>
        <color indexed="8"/>
        <rFont val="標楷體"/>
        <family val="4"/>
      </rPr>
      <t>獎補助及損失</t>
    </r>
  </si>
  <si>
    <r>
      <t xml:space="preserve">  </t>
    </r>
    <r>
      <rPr>
        <sz val="12"/>
        <rFont val="標楷體"/>
        <family val="4"/>
      </rPr>
      <t>業務管理</t>
    </r>
  </si>
  <si>
    <t>建築管理</t>
  </si>
  <si>
    <r>
      <t xml:space="preserve">   </t>
    </r>
    <r>
      <rPr>
        <sz val="12"/>
        <rFont val="標楷體"/>
        <family val="4"/>
      </rPr>
      <t>建照審查及施工公安使用管理</t>
    </r>
  </si>
  <si>
    <r>
      <t xml:space="preserve">    </t>
    </r>
    <r>
      <rPr>
        <sz val="12"/>
        <color indexed="8"/>
        <rFont val="標楷體"/>
        <family val="4"/>
      </rPr>
      <t>預備金</t>
    </r>
  </si>
  <si>
    <t>工程企劃行政</t>
  </si>
  <si>
    <r>
      <t xml:space="preserve">  </t>
    </r>
    <r>
      <rPr>
        <sz val="12"/>
        <rFont val="標楷體"/>
        <family val="4"/>
      </rPr>
      <t>共同管道管理</t>
    </r>
  </si>
  <si>
    <t>預備金</t>
  </si>
  <si>
    <r>
      <t xml:space="preserve">  </t>
    </r>
    <r>
      <rPr>
        <sz val="12"/>
        <color indexed="8"/>
        <rFont val="標楷體"/>
        <family val="4"/>
      </rPr>
      <t>第一預備金</t>
    </r>
  </si>
  <si>
    <t>工程企劃行政管理</t>
  </si>
  <si>
    <r>
      <t xml:space="preserve">  </t>
    </r>
    <r>
      <rPr>
        <sz val="12"/>
        <rFont val="標楷體"/>
        <family val="4"/>
      </rPr>
      <t>工程企劃業務管理及策略規劃</t>
    </r>
  </si>
  <si>
    <t>經資門合計</t>
  </si>
  <si>
    <t>退休撫卹支出</t>
  </si>
  <si>
    <t>退撫金</t>
  </si>
  <si>
    <r>
      <t xml:space="preserve">  </t>
    </r>
    <r>
      <rPr>
        <sz val="11"/>
        <rFont val="標楷體"/>
        <family val="4"/>
      </rPr>
      <t>退撫金</t>
    </r>
  </si>
  <si>
    <t>其他支出</t>
  </si>
  <si>
    <r>
      <t xml:space="preserve">  </t>
    </r>
    <r>
      <rPr>
        <sz val="12"/>
        <rFont val="標楷體"/>
        <family val="4"/>
      </rPr>
      <t>公務人員待遇福利</t>
    </r>
  </si>
  <si>
    <r>
      <t xml:space="preserve">     </t>
    </r>
    <r>
      <rPr>
        <sz val="12"/>
        <rFont val="標楷體"/>
        <family val="4"/>
      </rPr>
      <t>公務人員待遇福利</t>
    </r>
  </si>
  <si>
    <t>天然災害準備金</t>
  </si>
  <si>
    <t>業務費</t>
  </si>
  <si>
    <t>統籌科目合計</t>
  </si>
  <si>
    <t>經資門與統籌科目總計</t>
  </si>
  <si>
    <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7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</si>
  <si>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8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</si>
  <si>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t>高雄市政府工務局</t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</si>
  <si>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</si>
  <si>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</si>
  <si>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</si>
  <si>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</si>
  <si>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實收數</t>
  </si>
  <si>
    <t>未收入之分配數</t>
  </si>
  <si>
    <t>納庫累計數</t>
  </si>
  <si>
    <t>預算分配數</t>
  </si>
  <si>
    <t>本月份</t>
  </si>
  <si>
    <t>截至本月累計數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</si>
  <si>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</si>
  <si>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</si>
  <si>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</si>
  <si>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</si>
  <si>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r>
      <t xml:space="preserve">        </t>
    </r>
    <r>
      <rPr>
        <sz val="12"/>
        <color indexed="8"/>
        <rFont val="標楷體"/>
        <family val="4"/>
      </rPr>
      <t>其他罰款</t>
    </r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</si>
  <si>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</si>
  <si>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</si>
  <si>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</si>
  <si>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</si>
  <si>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</si>
  <si>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t xml:space="preserve">  使用規費收入</t>
  </si>
  <si>
    <t xml:space="preserve">    場地設施使用費</t>
  </si>
  <si>
    <t xml:space="preserve">    道路使用費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</si>
  <si>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</si>
  <si>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</si>
  <si>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</si>
  <si>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</si>
  <si>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</si>
  <si>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</si>
  <si>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</si>
  <si>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</si>
  <si>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</si>
  <si>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</si>
  <si>
    <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9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日止</t>
    </r>
  </si>
  <si>
    <t>高雄市政府工務局</t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</si>
  <si>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</si>
  <si>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</si>
  <si>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</si>
  <si>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</si>
  <si>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實收數</t>
  </si>
  <si>
    <t>未收入之分配數</t>
  </si>
  <si>
    <t>納庫累計數</t>
  </si>
  <si>
    <t>預算分配數</t>
  </si>
  <si>
    <t>本月份</t>
  </si>
  <si>
    <t>截至本月累計數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</si>
  <si>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</si>
  <si>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</si>
  <si>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</si>
  <si>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</si>
  <si>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r>
      <t xml:space="preserve">        </t>
    </r>
    <r>
      <rPr>
        <sz val="12"/>
        <color indexed="8"/>
        <rFont val="標楷體"/>
        <family val="4"/>
      </rPr>
      <t>其他罰款</t>
    </r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</si>
  <si>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</si>
  <si>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</si>
  <si>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</si>
  <si>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</si>
  <si>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</si>
  <si>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t xml:space="preserve">  使用規費收入</t>
  </si>
  <si>
    <t xml:space="preserve">    場地設施使用費</t>
  </si>
  <si>
    <t xml:space="preserve">    道路使用費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</si>
  <si>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</si>
  <si>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</si>
  <si>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</si>
  <si>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</si>
  <si>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</si>
  <si>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</si>
  <si>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</si>
  <si>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</si>
  <si>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</si>
  <si>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</si>
  <si>
    <t>高雄市政府工務局</t>
  </si>
  <si>
    <r>
      <t>經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費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</si>
  <si>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</si>
  <si>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</si>
  <si>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</si>
  <si>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實支數</t>
  </si>
  <si>
    <t>未支出之預算分配數</t>
  </si>
  <si>
    <t>預算分配數</t>
  </si>
  <si>
    <t>本月份</t>
  </si>
  <si>
    <t>截至本月累計數</t>
  </si>
  <si>
    <t>交通支出</t>
  </si>
  <si>
    <t>一般行政</t>
  </si>
  <si>
    <r>
      <t xml:space="preserve">  </t>
    </r>
    <r>
      <rPr>
        <sz val="12"/>
        <rFont val="標楷體"/>
        <family val="4"/>
      </rPr>
      <t>行政管理</t>
    </r>
  </si>
  <si>
    <r>
      <t xml:space="preserve">    </t>
    </r>
    <r>
      <rPr>
        <sz val="12"/>
        <rFont val="標楷體"/>
        <family val="4"/>
      </rPr>
      <t>人事費</t>
    </r>
  </si>
  <si>
    <r>
      <t xml:space="preserve">    </t>
    </r>
    <r>
      <rPr>
        <sz val="12"/>
        <color indexed="8"/>
        <rFont val="標楷體"/>
        <family val="4"/>
      </rPr>
      <t>業務費</t>
    </r>
  </si>
  <si>
    <r>
      <t xml:space="preserve">    </t>
    </r>
    <r>
      <rPr>
        <sz val="12"/>
        <rFont val="標楷體"/>
        <family val="4"/>
      </rPr>
      <t>設備及投資</t>
    </r>
  </si>
  <si>
    <r>
      <t xml:space="preserve">    </t>
    </r>
    <r>
      <rPr>
        <sz val="12"/>
        <color indexed="8"/>
        <rFont val="標楷體"/>
        <family val="4"/>
      </rPr>
      <t>獎補助及損失</t>
    </r>
  </si>
  <si>
    <r>
      <t xml:space="preserve">  </t>
    </r>
    <r>
      <rPr>
        <sz val="12"/>
        <rFont val="標楷體"/>
        <family val="4"/>
      </rPr>
      <t>業務管理</t>
    </r>
  </si>
  <si>
    <t>建築管理</t>
  </si>
  <si>
    <r>
      <t xml:space="preserve">   </t>
    </r>
    <r>
      <rPr>
        <sz val="12"/>
        <rFont val="標楷體"/>
        <family val="4"/>
      </rPr>
      <t>建照審查及施工公安使用管理</t>
    </r>
  </si>
  <si>
    <r>
      <t xml:space="preserve">    </t>
    </r>
    <r>
      <rPr>
        <sz val="12"/>
        <color indexed="8"/>
        <rFont val="標楷體"/>
        <family val="4"/>
      </rPr>
      <t>預備金</t>
    </r>
  </si>
  <si>
    <t>工程企劃行政</t>
  </si>
  <si>
    <r>
      <t xml:space="preserve">  </t>
    </r>
    <r>
      <rPr>
        <sz val="12"/>
        <rFont val="標楷體"/>
        <family val="4"/>
      </rPr>
      <t>共同管道管理</t>
    </r>
  </si>
  <si>
    <t>預備金</t>
  </si>
  <si>
    <r>
      <t xml:space="preserve">  </t>
    </r>
    <r>
      <rPr>
        <sz val="12"/>
        <color indexed="8"/>
        <rFont val="標楷體"/>
        <family val="4"/>
      </rPr>
      <t>第一預備金</t>
    </r>
  </si>
  <si>
    <t>工程企劃行政管理</t>
  </si>
  <si>
    <r>
      <t xml:space="preserve">  </t>
    </r>
    <r>
      <rPr>
        <sz val="12"/>
        <rFont val="標楷體"/>
        <family val="4"/>
      </rPr>
      <t>工程企劃業務管理及策略規劃</t>
    </r>
  </si>
  <si>
    <t>經資門合計</t>
  </si>
  <si>
    <t>退休撫卹支出</t>
  </si>
  <si>
    <t>退撫金</t>
  </si>
  <si>
    <r>
      <t xml:space="preserve">  </t>
    </r>
    <r>
      <rPr>
        <sz val="11"/>
        <rFont val="標楷體"/>
        <family val="4"/>
      </rPr>
      <t>退撫金</t>
    </r>
  </si>
  <si>
    <t>其他支出</t>
  </si>
  <si>
    <r>
      <t xml:space="preserve">  </t>
    </r>
    <r>
      <rPr>
        <sz val="12"/>
        <rFont val="標楷體"/>
        <family val="4"/>
      </rPr>
      <t>公務人員待遇福利</t>
    </r>
  </si>
  <si>
    <r>
      <t xml:space="preserve">     </t>
    </r>
    <r>
      <rPr>
        <sz val="12"/>
        <rFont val="標楷體"/>
        <family val="4"/>
      </rPr>
      <t>公務人員待遇福利</t>
    </r>
  </si>
  <si>
    <t>天然災害準備金</t>
  </si>
  <si>
    <t>業務費</t>
  </si>
  <si>
    <t>統籌科目合計</t>
  </si>
  <si>
    <t>經資門與統籌科目總計</t>
  </si>
  <si>
    <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10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</si>
  <si>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t>高雄市政府工務局</t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</si>
  <si>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</si>
  <si>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</si>
  <si>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</si>
  <si>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</si>
  <si>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實收數</t>
  </si>
  <si>
    <t>未收入之分配數</t>
  </si>
  <si>
    <t>納庫累計數</t>
  </si>
  <si>
    <t>預算分配數</t>
  </si>
  <si>
    <t>本月份</t>
  </si>
  <si>
    <t>截至本月累計數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</si>
  <si>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</si>
  <si>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</si>
  <si>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</si>
  <si>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</si>
  <si>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r>
      <t xml:space="preserve">        </t>
    </r>
    <r>
      <rPr>
        <sz val="12"/>
        <color indexed="8"/>
        <rFont val="標楷體"/>
        <family val="4"/>
      </rPr>
      <t>其他罰款</t>
    </r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</si>
  <si>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</si>
  <si>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</si>
  <si>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</si>
  <si>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</si>
  <si>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</si>
  <si>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t xml:space="preserve">  使用規費收入</t>
  </si>
  <si>
    <t xml:space="preserve">    場地設施使用費</t>
  </si>
  <si>
    <t xml:space="preserve">    道路使用費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</si>
  <si>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</si>
  <si>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</si>
  <si>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</si>
  <si>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</si>
  <si>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</si>
  <si>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</si>
  <si>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</si>
  <si>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</si>
  <si>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</si>
  <si>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</si>
  <si>
    <t>高雄市政府工務局</t>
  </si>
  <si>
    <r>
      <t>經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費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</si>
  <si>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</si>
  <si>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</si>
  <si>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</si>
  <si>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實支數</t>
  </si>
  <si>
    <t>未支出之預算分配數</t>
  </si>
  <si>
    <t>預算分配數</t>
  </si>
  <si>
    <t>本月份</t>
  </si>
  <si>
    <t>截至本月累計數</t>
  </si>
  <si>
    <t>交通支出</t>
  </si>
  <si>
    <t>一般行政</t>
  </si>
  <si>
    <r>
      <t xml:space="preserve">  </t>
    </r>
    <r>
      <rPr>
        <sz val="12"/>
        <rFont val="標楷體"/>
        <family val="4"/>
      </rPr>
      <t>行政管理</t>
    </r>
  </si>
  <si>
    <r>
      <t xml:space="preserve">    </t>
    </r>
    <r>
      <rPr>
        <sz val="12"/>
        <rFont val="標楷體"/>
        <family val="4"/>
      </rPr>
      <t>人事費</t>
    </r>
  </si>
  <si>
    <r>
      <t xml:space="preserve">    </t>
    </r>
    <r>
      <rPr>
        <sz val="12"/>
        <color indexed="8"/>
        <rFont val="標楷體"/>
        <family val="4"/>
      </rPr>
      <t>業務費</t>
    </r>
  </si>
  <si>
    <r>
      <t xml:space="preserve">    </t>
    </r>
    <r>
      <rPr>
        <sz val="12"/>
        <rFont val="標楷體"/>
        <family val="4"/>
      </rPr>
      <t>設備及投資</t>
    </r>
  </si>
  <si>
    <r>
      <t xml:space="preserve">    </t>
    </r>
    <r>
      <rPr>
        <sz val="12"/>
        <color indexed="8"/>
        <rFont val="標楷體"/>
        <family val="4"/>
      </rPr>
      <t>獎補助及損失</t>
    </r>
  </si>
  <si>
    <r>
      <t xml:space="preserve">  </t>
    </r>
    <r>
      <rPr>
        <sz val="12"/>
        <rFont val="標楷體"/>
        <family val="4"/>
      </rPr>
      <t>業務管理</t>
    </r>
  </si>
  <si>
    <t>建築管理</t>
  </si>
  <si>
    <r>
      <t xml:space="preserve">   </t>
    </r>
    <r>
      <rPr>
        <sz val="12"/>
        <rFont val="標楷體"/>
        <family val="4"/>
      </rPr>
      <t>建照審查及施工公安使用管理</t>
    </r>
  </si>
  <si>
    <r>
      <t xml:space="preserve">    </t>
    </r>
    <r>
      <rPr>
        <sz val="12"/>
        <color indexed="8"/>
        <rFont val="標楷體"/>
        <family val="4"/>
      </rPr>
      <t>預備金</t>
    </r>
  </si>
  <si>
    <t>工程企劃行政</t>
  </si>
  <si>
    <r>
      <t xml:space="preserve">  </t>
    </r>
    <r>
      <rPr>
        <sz val="12"/>
        <rFont val="標楷體"/>
        <family val="4"/>
      </rPr>
      <t>共同管道管理</t>
    </r>
  </si>
  <si>
    <t>預備金</t>
  </si>
  <si>
    <r>
      <t xml:space="preserve">  </t>
    </r>
    <r>
      <rPr>
        <sz val="12"/>
        <color indexed="8"/>
        <rFont val="標楷體"/>
        <family val="4"/>
      </rPr>
      <t>第一預備金</t>
    </r>
  </si>
  <si>
    <t>工程企劃行政管理</t>
  </si>
  <si>
    <r>
      <t xml:space="preserve">  </t>
    </r>
    <r>
      <rPr>
        <sz val="12"/>
        <rFont val="標楷體"/>
        <family val="4"/>
      </rPr>
      <t>工程企劃業務管理及策略規劃</t>
    </r>
  </si>
  <si>
    <t>經資門合計</t>
  </si>
  <si>
    <t>退休撫卹支出</t>
  </si>
  <si>
    <t>退撫金</t>
  </si>
  <si>
    <r>
      <t xml:space="preserve">  </t>
    </r>
    <r>
      <rPr>
        <sz val="11"/>
        <rFont val="標楷體"/>
        <family val="4"/>
      </rPr>
      <t>退撫金</t>
    </r>
  </si>
  <si>
    <t>其他支出</t>
  </si>
  <si>
    <r>
      <t xml:space="preserve">  </t>
    </r>
    <r>
      <rPr>
        <sz val="12"/>
        <rFont val="標楷體"/>
        <family val="4"/>
      </rPr>
      <t>公務人員待遇福利</t>
    </r>
  </si>
  <si>
    <r>
      <t xml:space="preserve">     </t>
    </r>
    <r>
      <rPr>
        <sz val="12"/>
        <rFont val="標楷體"/>
        <family val="4"/>
      </rPr>
      <t>公務人員待遇福利</t>
    </r>
  </si>
  <si>
    <t>天然災害準備金</t>
  </si>
  <si>
    <t>業務費</t>
  </si>
  <si>
    <t>統籌科目合計</t>
  </si>
  <si>
    <t>經資門與統籌科目總計</t>
  </si>
  <si>
    <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日止</t>
    </r>
  </si>
  <si>
    <t>高雄市政府工務局</t>
  </si>
  <si>
    <r>
      <t>經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費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</si>
  <si>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</si>
  <si>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</si>
  <si>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</si>
  <si>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實支數</t>
  </si>
  <si>
    <t>未支出之預算分配數</t>
  </si>
  <si>
    <t>預算分配數</t>
  </si>
  <si>
    <t>本月份</t>
  </si>
  <si>
    <t>截至本月累計數</t>
  </si>
  <si>
    <t>交通支出</t>
  </si>
  <si>
    <t>一般行政</t>
  </si>
  <si>
    <r>
      <t xml:space="preserve">  </t>
    </r>
    <r>
      <rPr>
        <sz val="12"/>
        <rFont val="標楷體"/>
        <family val="4"/>
      </rPr>
      <t>行政管理</t>
    </r>
  </si>
  <si>
    <r>
      <t xml:space="preserve">    </t>
    </r>
    <r>
      <rPr>
        <sz val="12"/>
        <rFont val="標楷體"/>
        <family val="4"/>
      </rPr>
      <t>人事費</t>
    </r>
  </si>
  <si>
    <r>
      <t xml:space="preserve">    </t>
    </r>
    <r>
      <rPr>
        <sz val="12"/>
        <color indexed="8"/>
        <rFont val="標楷體"/>
        <family val="4"/>
      </rPr>
      <t>業務費</t>
    </r>
  </si>
  <si>
    <r>
      <t xml:space="preserve">    </t>
    </r>
    <r>
      <rPr>
        <sz val="12"/>
        <rFont val="標楷體"/>
        <family val="4"/>
      </rPr>
      <t>設備及投資</t>
    </r>
  </si>
  <si>
    <r>
      <t xml:space="preserve">    </t>
    </r>
    <r>
      <rPr>
        <sz val="12"/>
        <color indexed="8"/>
        <rFont val="標楷體"/>
        <family val="4"/>
      </rPr>
      <t>獎補助及損失</t>
    </r>
  </si>
  <si>
    <r>
      <t xml:space="preserve">  </t>
    </r>
    <r>
      <rPr>
        <sz val="12"/>
        <rFont val="標楷體"/>
        <family val="4"/>
      </rPr>
      <t>業務管理</t>
    </r>
  </si>
  <si>
    <t>建築管理</t>
  </si>
  <si>
    <r>
      <t xml:space="preserve">   </t>
    </r>
    <r>
      <rPr>
        <sz val="12"/>
        <rFont val="標楷體"/>
        <family val="4"/>
      </rPr>
      <t>建照審查及施工公安使用管理</t>
    </r>
  </si>
  <si>
    <r>
      <t xml:space="preserve">    </t>
    </r>
    <r>
      <rPr>
        <sz val="12"/>
        <color indexed="8"/>
        <rFont val="標楷體"/>
        <family val="4"/>
      </rPr>
      <t>預備金</t>
    </r>
  </si>
  <si>
    <t>工程企劃行政</t>
  </si>
  <si>
    <r>
      <t xml:space="preserve">  </t>
    </r>
    <r>
      <rPr>
        <sz val="12"/>
        <rFont val="標楷體"/>
        <family val="4"/>
      </rPr>
      <t>共同管道管理</t>
    </r>
  </si>
  <si>
    <t>預備金</t>
  </si>
  <si>
    <r>
      <t xml:space="preserve">  </t>
    </r>
    <r>
      <rPr>
        <sz val="12"/>
        <color indexed="8"/>
        <rFont val="標楷體"/>
        <family val="4"/>
      </rPr>
      <t>第一預備金</t>
    </r>
  </si>
  <si>
    <t>工程企劃行政管理</t>
  </si>
  <si>
    <r>
      <t xml:space="preserve">  </t>
    </r>
    <r>
      <rPr>
        <sz val="12"/>
        <rFont val="標楷體"/>
        <family val="4"/>
      </rPr>
      <t>工程企劃業務管理及策略規劃</t>
    </r>
  </si>
  <si>
    <t>經資門合計</t>
  </si>
  <si>
    <t>退休撫卹支出</t>
  </si>
  <si>
    <t>退撫金</t>
  </si>
  <si>
    <r>
      <t xml:space="preserve">  </t>
    </r>
    <r>
      <rPr>
        <sz val="11"/>
        <rFont val="標楷體"/>
        <family val="4"/>
      </rPr>
      <t>退撫金</t>
    </r>
  </si>
  <si>
    <t>其他支出</t>
  </si>
  <si>
    <r>
      <t xml:space="preserve">  </t>
    </r>
    <r>
      <rPr>
        <sz val="12"/>
        <rFont val="標楷體"/>
        <family val="4"/>
      </rPr>
      <t>公務人員待遇福利</t>
    </r>
  </si>
  <si>
    <r>
      <t xml:space="preserve">     </t>
    </r>
    <r>
      <rPr>
        <sz val="12"/>
        <rFont val="標楷體"/>
        <family val="4"/>
      </rPr>
      <t>公務人員待遇福利</t>
    </r>
  </si>
  <si>
    <t>天然災害準備金</t>
  </si>
  <si>
    <t>業務費</t>
  </si>
  <si>
    <t>統籌科目合計</t>
  </si>
  <si>
    <t>經資門與統籌科目總計</t>
  </si>
  <si>
    <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</si>
  <si>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</si>
  <si>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實收數</t>
  </si>
  <si>
    <t>未收入之分配數</t>
  </si>
  <si>
    <t>納庫累計數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</si>
  <si>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</si>
  <si>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</si>
  <si>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</si>
  <si>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</si>
  <si>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r>
      <t xml:space="preserve">        </t>
    </r>
    <r>
      <rPr>
        <sz val="12"/>
        <color indexed="8"/>
        <rFont val="標楷體"/>
        <family val="4"/>
      </rPr>
      <t>其他罰款</t>
    </r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</si>
  <si>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</si>
  <si>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</si>
  <si>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</si>
  <si>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</si>
  <si>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</si>
  <si>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t xml:space="preserve">  使用規費收入</t>
  </si>
  <si>
    <t xml:space="preserve">    場地設施使用費</t>
  </si>
  <si>
    <t xml:space="preserve">    道路使用費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</si>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</sst>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6">
    <font>
      <sz val="12"/>
      <name val="新細明體"/>
      <family val="1"/>
    </font>
    <font>
      <sz val="9"/>
      <name val="新細明體"/>
      <family val="1"/>
    </font>
    <font>
      <b/>
      <u val="single"/>
      <sz val="18"/>
      <color indexed="8"/>
      <name val="標楷體"/>
      <family val="4"/>
    </font>
    <font>
      <b/>
      <u val="single"/>
      <sz val="18"/>
      <color indexed="8"/>
      <name val="Times New Roman"/>
      <family val="1"/>
    </font>
    <font>
      <sz val="12"/>
      <name val="Times New Roman"/>
      <family val="1"/>
    </font>
    <font>
      <b/>
      <u val="single"/>
      <sz val="20"/>
      <color indexed="8"/>
      <name val="Times New Roman"/>
      <family val="1"/>
    </font>
    <font>
      <b/>
      <u val="single"/>
      <sz val="20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sz val="12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41" fontId="10" fillId="2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41" fontId="10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9" fontId="4" fillId="0" borderId="0" xfId="17" applyFont="1" applyAlignment="1">
      <alignment/>
    </xf>
    <xf numFmtId="0" fontId="13" fillId="2" borderId="4" xfId="0" applyFont="1" applyFill="1" applyBorder="1" applyAlignment="1">
      <alignment/>
    </xf>
    <xf numFmtId="0" fontId="4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shrinkToFit="1"/>
    </xf>
    <xf numFmtId="0" fontId="1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shrinkToFit="1"/>
    </xf>
    <xf numFmtId="0" fontId="4" fillId="2" borderId="4" xfId="0" applyFont="1" applyFill="1" applyBorder="1" applyAlignment="1">
      <alignment/>
    </xf>
    <xf numFmtId="0" fontId="8" fillId="2" borderId="2" xfId="0" applyFont="1" applyFill="1" applyBorder="1" applyAlignment="1">
      <alignment shrinkToFit="1"/>
    </xf>
    <xf numFmtId="41" fontId="10" fillId="2" borderId="5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shrinkToFit="1"/>
    </xf>
    <xf numFmtId="0" fontId="14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left" indent="2"/>
    </xf>
    <xf numFmtId="0" fontId="8" fillId="2" borderId="5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shrinkToFit="1"/>
    </xf>
    <xf numFmtId="0" fontId="4" fillId="2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G194"/>
  <sheetViews>
    <sheetView workbookViewId="0" topLeftCell="C19">
      <selection activeCell="G28" sqref="G28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7</v>
      </c>
      <c r="B1" s="33"/>
      <c r="C1" s="33"/>
      <c r="D1" s="33"/>
      <c r="E1" s="33"/>
      <c r="F1" s="33"/>
      <c r="G1" s="33"/>
    </row>
    <row r="2" spans="1:7" ht="27.75">
      <c r="A2" s="34" t="s">
        <v>8</v>
      </c>
      <c r="B2" s="35"/>
      <c r="C2" s="35"/>
      <c r="D2" s="35"/>
      <c r="E2" s="35"/>
      <c r="F2" s="35"/>
      <c r="G2" s="35"/>
    </row>
    <row r="3" spans="1:7" ht="16.5">
      <c r="A3" s="36" t="s">
        <v>72</v>
      </c>
      <c r="B3" s="37"/>
      <c r="C3" s="37"/>
      <c r="D3" s="37"/>
      <c r="E3" s="37"/>
      <c r="F3" s="37"/>
      <c r="G3" s="37"/>
    </row>
    <row r="4" spans="1:7" ht="18.75" customHeight="1">
      <c r="A4" s="38" t="s">
        <v>9</v>
      </c>
      <c r="B4" s="38" t="s">
        <v>10</v>
      </c>
      <c r="C4" s="2" t="s">
        <v>11</v>
      </c>
      <c r="D4" s="40" t="s">
        <v>12</v>
      </c>
      <c r="E4" s="41"/>
      <c r="F4" s="38" t="s">
        <v>13</v>
      </c>
      <c r="G4" s="38" t="s">
        <v>14</v>
      </c>
    </row>
    <row r="5" spans="1:7" ht="16.5">
      <c r="A5" s="39"/>
      <c r="B5" s="39"/>
      <c r="C5" s="3" t="s">
        <v>15</v>
      </c>
      <c r="D5" s="3" t="s">
        <v>16</v>
      </c>
      <c r="E5" s="4" t="s">
        <v>17</v>
      </c>
      <c r="F5" s="39"/>
      <c r="G5" s="39"/>
    </row>
    <row r="6" spans="1:7" ht="24.75" customHeight="1">
      <c r="A6" s="5" t="s">
        <v>18</v>
      </c>
      <c r="B6" s="6">
        <f aca="true" t="shared" si="0" ref="B6:G6">SUM(B7)</f>
        <v>0</v>
      </c>
      <c r="C6" s="6">
        <f t="shared" si="0"/>
        <v>0</v>
      </c>
      <c r="D6" s="6">
        <f t="shared" si="0"/>
        <v>135000</v>
      </c>
      <c r="E6" s="6">
        <f t="shared" si="0"/>
        <v>135000</v>
      </c>
      <c r="F6" s="6">
        <f t="shared" si="0"/>
        <v>-135000</v>
      </c>
      <c r="G6" s="6">
        <f t="shared" si="0"/>
        <v>135000</v>
      </c>
    </row>
    <row r="7" spans="1:7" ht="24.75" customHeight="1">
      <c r="A7" s="7" t="s">
        <v>19</v>
      </c>
      <c r="B7" s="6">
        <f>SUM(B8:B10)</f>
        <v>0</v>
      </c>
      <c r="C7" s="6">
        <f>SUM(C8:C10)</f>
        <v>0</v>
      </c>
      <c r="D7" s="6">
        <f>D8+D9+D10</f>
        <v>135000</v>
      </c>
      <c r="E7" s="6">
        <f>E8+E9+E10</f>
        <v>135000</v>
      </c>
      <c r="F7" s="6">
        <f>C7-E7</f>
        <v>-135000</v>
      </c>
      <c r="G7" s="6">
        <f>SUM(G8:G10)</f>
        <v>135000</v>
      </c>
    </row>
    <row r="8" spans="1:7" ht="24.75" customHeight="1">
      <c r="A8" s="7" t="s">
        <v>20</v>
      </c>
      <c r="B8" s="6">
        <v>0</v>
      </c>
      <c r="C8" s="6">
        <v>0</v>
      </c>
      <c r="D8" s="6">
        <v>135000</v>
      </c>
      <c r="E8" s="6">
        <f>D8</f>
        <v>135000</v>
      </c>
      <c r="F8" s="6">
        <f>C8-E8</f>
        <v>-135000</v>
      </c>
      <c r="G8" s="6">
        <f>E8</f>
        <v>135000</v>
      </c>
    </row>
    <row r="9" spans="1:7" ht="24.75" customHeight="1">
      <c r="A9" s="8" t="s">
        <v>21</v>
      </c>
      <c r="B9" s="6">
        <v>0</v>
      </c>
      <c r="C9" s="6">
        <v>0</v>
      </c>
      <c r="D9" s="6"/>
      <c r="E9" s="6"/>
      <c r="F9" s="6">
        <f>C9-E9</f>
        <v>0</v>
      </c>
      <c r="G9" s="6">
        <f>E9</f>
        <v>0</v>
      </c>
    </row>
    <row r="10" spans="1:7" ht="24.75" customHeight="1">
      <c r="A10" s="7" t="s">
        <v>22</v>
      </c>
      <c r="B10" s="6">
        <v>0</v>
      </c>
      <c r="C10" s="6">
        <v>0</v>
      </c>
      <c r="D10" s="6"/>
      <c r="E10" s="6"/>
      <c r="F10" s="6">
        <f>C10-E10</f>
        <v>0</v>
      </c>
      <c r="G10" s="6">
        <f>E10</f>
        <v>0</v>
      </c>
    </row>
    <row r="11" spans="1:7" ht="24.75" customHeight="1">
      <c r="A11" s="9" t="s">
        <v>23</v>
      </c>
      <c r="B11" s="6">
        <f aca="true" t="shared" si="1" ref="B11:G11">SUM(B12+B16)</f>
        <v>0</v>
      </c>
      <c r="C11" s="6">
        <f t="shared" si="1"/>
        <v>0</v>
      </c>
      <c r="D11" s="6">
        <f t="shared" si="1"/>
        <v>75447560</v>
      </c>
      <c r="E11" s="6">
        <f>SUM(E12+E16)</f>
        <v>75447560</v>
      </c>
      <c r="F11" s="6">
        <f t="shared" si="1"/>
        <v>-75447560</v>
      </c>
      <c r="G11" s="6">
        <f t="shared" si="1"/>
        <v>75447560</v>
      </c>
    </row>
    <row r="12" spans="1:7" ht="24.75" customHeight="1">
      <c r="A12" s="7" t="s">
        <v>24</v>
      </c>
      <c r="B12" s="6">
        <f>SUM(B13:B15)</f>
        <v>0</v>
      </c>
      <c r="C12" s="6">
        <f>SUM(C13:C15)</f>
        <v>0</v>
      </c>
      <c r="D12" s="6">
        <f>SUM(D13:D15)</f>
        <v>74284783</v>
      </c>
      <c r="E12" s="6">
        <f>SUM(E13:E15)</f>
        <v>74284783</v>
      </c>
      <c r="F12" s="6">
        <f aca="true" t="shared" si="2" ref="F12:F27">SUM(C12-E12)</f>
        <v>-74284783</v>
      </c>
      <c r="G12" s="6">
        <f aca="true" t="shared" si="3" ref="G12:G18">E12</f>
        <v>74284783</v>
      </c>
    </row>
    <row r="13" spans="1:7" ht="24.75" customHeight="1">
      <c r="A13" s="8" t="s">
        <v>25</v>
      </c>
      <c r="B13" s="6">
        <v>0</v>
      </c>
      <c r="C13" s="6">
        <f>B13</f>
        <v>0</v>
      </c>
      <c r="D13" s="6">
        <v>348108</v>
      </c>
      <c r="E13" s="6">
        <f>D13</f>
        <v>348108</v>
      </c>
      <c r="F13" s="6">
        <f t="shared" si="2"/>
        <v>-348108</v>
      </c>
      <c r="G13" s="6">
        <f t="shared" si="3"/>
        <v>348108</v>
      </c>
    </row>
    <row r="14" spans="1:7" ht="24.75" customHeight="1">
      <c r="A14" s="8" t="s">
        <v>26</v>
      </c>
      <c r="B14" s="6">
        <v>0</v>
      </c>
      <c r="C14" s="6">
        <f>B14</f>
        <v>0</v>
      </c>
      <c r="D14" s="6">
        <v>3868592</v>
      </c>
      <c r="E14" s="6">
        <f>D14</f>
        <v>3868592</v>
      </c>
      <c r="F14" s="6">
        <f t="shared" si="2"/>
        <v>-3868592</v>
      </c>
      <c r="G14" s="6">
        <f>E14</f>
        <v>3868592</v>
      </c>
    </row>
    <row r="15" spans="1:7" ht="24.75" customHeight="1">
      <c r="A15" s="8" t="s">
        <v>27</v>
      </c>
      <c r="B15" s="6">
        <v>0</v>
      </c>
      <c r="C15" s="6">
        <f>B15</f>
        <v>0</v>
      </c>
      <c r="D15" s="6">
        <v>70068083</v>
      </c>
      <c r="E15" s="6">
        <f>D15</f>
        <v>70068083</v>
      </c>
      <c r="F15" s="6">
        <f t="shared" si="2"/>
        <v>-70068083</v>
      </c>
      <c r="G15" s="6">
        <f t="shared" si="3"/>
        <v>70068083</v>
      </c>
    </row>
    <row r="16" spans="1:7" ht="24.75" customHeight="1">
      <c r="A16" s="8" t="s">
        <v>28</v>
      </c>
      <c r="B16" s="6">
        <f>B17+B18</f>
        <v>0</v>
      </c>
      <c r="C16" s="6">
        <f>C17+C18</f>
        <v>0</v>
      </c>
      <c r="D16" s="6">
        <f>D17+D18</f>
        <v>1162777</v>
      </c>
      <c r="E16" s="6">
        <f>E17+E18</f>
        <v>1162777</v>
      </c>
      <c r="F16" s="6">
        <f t="shared" si="2"/>
        <v>-1162777</v>
      </c>
      <c r="G16" s="6">
        <f t="shared" si="3"/>
        <v>1162777</v>
      </c>
    </row>
    <row r="17" spans="1:7" ht="24.75" customHeight="1">
      <c r="A17" s="8" t="s">
        <v>29</v>
      </c>
      <c r="B17" s="6">
        <v>0</v>
      </c>
      <c r="C17" s="6">
        <f>B17</f>
        <v>0</v>
      </c>
      <c r="D17" s="6">
        <v>1162777</v>
      </c>
      <c r="E17" s="6">
        <f>D17</f>
        <v>1162777</v>
      </c>
      <c r="F17" s="6">
        <f t="shared" si="2"/>
        <v>-1162777</v>
      </c>
      <c r="G17" s="6">
        <f t="shared" si="3"/>
        <v>1162777</v>
      </c>
    </row>
    <row r="18" spans="1:7" ht="24.75" customHeight="1">
      <c r="A18" s="8" t="s">
        <v>30</v>
      </c>
      <c r="B18" s="6">
        <v>0</v>
      </c>
      <c r="C18" s="6">
        <v>0</v>
      </c>
      <c r="D18" s="6">
        <v>0</v>
      </c>
      <c r="E18" s="6">
        <v>0</v>
      </c>
      <c r="F18" s="6">
        <f t="shared" si="2"/>
        <v>0</v>
      </c>
      <c r="G18" s="6">
        <f t="shared" si="3"/>
        <v>0</v>
      </c>
    </row>
    <row r="19" spans="1:7" ht="24.75" customHeight="1">
      <c r="A19" s="9" t="s">
        <v>31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32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33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34</v>
      </c>
      <c r="B22" s="6">
        <f aca="true" t="shared" si="5" ref="B22:E23">B23</f>
        <v>0</v>
      </c>
      <c r="C22" s="6">
        <f t="shared" si="5"/>
        <v>0</v>
      </c>
      <c r="D22" s="6">
        <f t="shared" si="5"/>
        <v>0</v>
      </c>
      <c r="E22" s="6">
        <f t="shared" si="5"/>
        <v>0</v>
      </c>
      <c r="F22" s="6">
        <f t="shared" si="2"/>
        <v>0</v>
      </c>
      <c r="G22" s="6">
        <f>G23</f>
        <v>0</v>
      </c>
    </row>
    <row r="23" spans="1:7" ht="24.75" customHeight="1">
      <c r="A23" s="7" t="s">
        <v>35</v>
      </c>
      <c r="B23" s="6">
        <f t="shared" si="5"/>
        <v>0</v>
      </c>
      <c r="C23" s="6">
        <f t="shared" si="5"/>
        <v>0</v>
      </c>
      <c r="D23" s="6">
        <f t="shared" si="5"/>
        <v>0</v>
      </c>
      <c r="E23" s="6">
        <f t="shared" si="5"/>
        <v>0</v>
      </c>
      <c r="F23" s="6">
        <f t="shared" si="2"/>
        <v>0</v>
      </c>
      <c r="G23" s="6">
        <f>G24</f>
        <v>0</v>
      </c>
    </row>
    <row r="24" spans="1:7" ht="24.75" customHeight="1">
      <c r="A24" s="7" t="s">
        <v>36</v>
      </c>
      <c r="B24" s="6">
        <v>0</v>
      </c>
      <c r="C24" s="6">
        <v>0</v>
      </c>
      <c r="D24" s="6">
        <v>0</v>
      </c>
      <c r="E24" s="6">
        <v>0</v>
      </c>
      <c r="F24" s="6">
        <f t="shared" si="2"/>
        <v>0</v>
      </c>
      <c r="G24" s="6">
        <f>E24</f>
        <v>0</v>
      </c>
    </row>
    <row r="25" spans="1:7" ht="24.75" customHeight="1">
      <c r="A25" s="9" t="s">
        <v>37</v>
      </c>
      <c r="B25" s="6">
        <f>SUM(B26)</f>
        <v>0</v>
      </c>
      <c r="C25" s="6">
        <f>SUM(C26)</f>
        <v>0</v>
      </c>
      <c r="D25" s="6">
        <f>SUM(D26)</f>
        <v>20000</v>
      </c>
      <c r="E25" s="6">
        <f>SUM(E26)</f>
        <v>20000</v>
      </c>
      <c r="F25" s="6">
        <f t="shared" si="2"/>
        <v>-20000</v>
      </c>
      <c r="G25" s="6">
        <f>SUM(G26)</f>
        <v>20000</v>
      </c>
    </row>
    <row r="26" spans="1:7" ht="24.75" customHeight="1">
      <c r="A26" s="7" t="s">
        <v>38</v>
      </c>
      <c r="B26" s="6">
        <f>SUM(B27)</f>
        <v>0</v>
      </c>
      <c r="C26" s="6">
        <f>SUM(C27)</f>
        <v>0</v>
      </c>
      <c r="D26" s="6">
        <f>D27</f>
        <v>20000</v>
      </c>
      <c r="E26" s="6">
        <f>D26</f>
        <v>20000</v>
      </c>
      <c r="F26" s="6">
        <f t="shared" si="2"/>
        <v>-20000</v>
      </c>
      <c r="G26" s="6">
        <f>SUM(G27:G27)</f>
        <v>20000</v>
      </c>
    </row>
    <row r="27" spans="1:7" ht="24.75" customHeight="1">
      <c r="A27" s="10" t="s">
        <v>39</v>
      </c>
      <c r="B27" s="11">
        <v>0</v>
      </c>
      <c r="C27" s="11">
        <f>B27</f>
        <v>0</v>
      </c>
      <c r="D27" s="11">
        <v>20000</v>
      </c>
      <c r="E27" s="11">
        <f>E25</f>
        <v>20000</v>
      </c>
      <c r="F27" s="11">
        <f t="shared" si="2"/>
        <v>-20000</v>
      </c>
      <c r="G27" s="11">
        <f>E27</f>
        <v>20000</v>
      </c>
    </row>
    <row r="28" spans="1:7" ht="24.75" customHeight="1">
      <c r="A28" s="12" t="s">
        <v>40</v>
      </c>
      <c r="B28" s="11">
        <f aca="true" t="shared" si="6" ref="B28:G28">SUM(B6+B11+B19++B22+B25)</f>
        <v>0</v>
      </c>
      <c r="C28" s="11">
        <f t="shared" si="6"/>
        <v>0</v>
      </c>
      <c r="D28" s="11">
        <f>SUM(D6+D11+D19++D22+D25)</f>
        <v>75602560</v>
      </c>
      <c r="E28" s="11">
        <f t="shared" si="6"/>
        <v>75602560</v>
      </c>
      <c r="F28" s="11">
        <f t="shared" si="6"/>
        <v>-75602560</v>
      </c>
      <c r="G28" s="11">
        <f t="shared" si="6"/>
        <v>75602560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2"/>
  <dimension ref="A1:J51"/>
  <sheetViews>
    <sheetView workbookViewId="0" topLeftCell="A1">
      <pane xSplit="1" ySplit="8" topLeftCell="B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51" sqref="F5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108</v>
      </c>
      <c r="B1" s="33"/>
      <c r="C1" s="33"/>
      <c r="D1" s="33"/>
      <c r="E1" s="33"/>
      <c r="F1" s="33"/>
    </row>
    <row r="2" spans="1:10" ht="27.75">
      <c r="A2" s="34" t="s">
        <v>109</v>
      </c>
      <c r="B2" s="35"/>
      <c r="C2" s="35"/>
      <c r="D2" s="35"/>
      <c r="E2" s="35"/>
      <c r="F2" s="35"/>
      <c r="J2" s="14"/>
    </row>
    <row r="3" spans="1:6" ht="16.5">
      <c r="A3" s="36" t="s">
        <v>241</v>
      </c>
      <c r="B3" s="37"/>
      <c r="C3" s="37"/>
      <c r="D3" s="37"/>
      <c r="E3" s="37"/>
      <c r="F3" s="37"/>
    </row>
    <row r="4" spans="1:6" ht="16.5">
      <c r="A4" s="38" t="s">
        <v>110</v>
      </c>
      <c r="B4" s="38" t="s">
        <v>111</v>
      </c>
      <c r="C4" s="2" t="s">
        <v>112</v>
      </c>
      <c r="D4" s="40" t="s">
        <v>113</v>
      </c>
      <c r="E4" s="41"/>
      <c r="F4" s="42" t="s">
        <v>114</v>
      </c>
    </row>
    <row r="5" spans="1:6" ht="16.5">
      <c r="A5" s="39"/>
      <c r="B5" s="39"/>
      <c r="C5" s="3" t="s">
        <v>115</v>
      </c>
      <c r="D5" s="3" t="s">
        <v>116</v>
      </c>
      <c r="E5" s="4" t="s">
        <v>117</v>
      </c>
      <c r="F5" s="43"/>
    </row>
    <row r="6" spans="1:6" ht="24.75" customHeight="1">
      <c r="A6" s="5" t="s">
        <v>118</v>
      </c>
      <c r="B6" s="6">
        <f>SUM(B37)</f>
        <v>1987577479</v>
      </c>
      <c r="C6" s="6">
        <f>SUM(C37)</f>
        <v>511184000</v>
      </c>
      <c r="D6" s="6">
        <f>SUM(D37)</f>
        <v>22267123</v>
      </c>
      <c r="E6" s="6">
        <f>SUM(E37)</f>
        <v>130507633</v>
      </c>
      <c r="F6" s="6">
        <f>SUM(C6-E6)</f>
        <v>380676367</v>
      </c>
    </row>
    <row r="7" spans="1:6" ht="24.75" customHeight="1">
      <c r="A7" s="15" t="s">
        <v>119</v>
      </c>
      <c r="B7" s="6">
        <f>B8+B13</f>
        <v>244509000</v>
      </c>
      <c r="C7" s="6">
        <f>SUM(C8+C13)</f>
        <v>131019000</v>
      </c>
      <c r="D7" s="6">
        <f>SUM(D8+D13)</f>
        <v>15111680</v>
      </c>
      <c r="E7" s="6">
        <f>SUM(E8+E13)</f>
        <v>110978577</v>
      </c>
      <c r="F7" s="6">
        <f>SUM(C7-E7)</f>
        <v>20040423</v>
      </c>
    </row>
    <row r="8" spans="1:6" ht="24.75" customHeight="1">
      <c r="A8" s="16" t="s">
        <v>120</v>
      </c>
      <c r="B8" s="6">
        <f>SUM(B9:B12)</f>
        <v>236999000</v>
      </c>
      <c r="C8" s="6">
        <f>SUM(C9:C12)</f>
        <v>129290000</v>
      </c>
      <c r="D8" s="6">
        <f>SUM(D9:D12)</f>
        <v>14732142</v>
      </c>
      <c r="E8" s="6">
        <f>SUM(E9:E12)</f>
        <v>109811704</v>
      </c>
      <c r="F8" s="6">
        <f>SUM(C8-E8)</f>
        <v>19478296</v>
      </c>
    </row>
    <row r="9" spans="1:6" ht="24.75" customHeight="1">
      <c r="A9" s="16" t="s">
        <v>121</v>
      </c>
      <c r="B9" s="6">
        <v>229872000</v>
      </c>
      <c r="C9" s="6">
        <v>127000000</v>
      </c>
      <c r="D9" s="6">
        <v>14395591</v>
      </c>
      <c r="E9" s="6">
        <v>108022674</v>
      </c>
      <c r="F9" s="6">
        <f>SUM(C9-E9)</f>
        <v>18977326</v>
      </c>
    </row>
    <row r="10" spans="1:6" ht="24.75" customHeight="1">
      <c r="A10" s="7" t="s">
        <v>122</v>
      </c>
      <c r="B10" s="6">
        <v>4638000</v>
      </c>
      <c r="C10" s="6">
        <v>1812000</v>
      </c>
      <c r="D10" s="6">
        <v>336551</v>
      </c>
      <c r="E10" s="6">
        <v>1579030</v>
      </c>
      <c r="F10" s="6">
        <v>232970</v>
      </c>
    </row>
    <row r="11" spans="1:6" ht="24.75" customHeight="1">
      <c r="A11" s="16" t="s">
        <v>123</v>
      </c>
      <c r="B11" s="6">
        <v>1811000</v>
      </c>
      <c r="C11" s="6">
        <v>0</v>
      </c>
      <c r="D11" s="6">
        <v>0</v>
      </c>
      <c r="E11" s="6">
        <v>0</v>
      </c>
      <c r="F11" s="6">
        <f aca="true" t="shared" si="0" ref="F11:F19">SUM(C11-E11)</f>
        <v>0</v>
      </c>
    </row>
    <row r="12" spans="1:6" ht="24.75" customHeight="1">
      <c r="A12" s="17" t="s">
        <v>124</v>
      </c>
      <c r="B12" s="6">
        <v>678000</v>
      </c>
      <c r="C12" s="6">
        <v>478000</v>
      </c>
      <c r="D12" s="6">
        <v>0</v>
      </c>
      <c r="E12" s="6">
        <v>210000</v>
      </c>
      <c r="F12" s="6">
        <f t="shared" si="0"/>
        <v>268000</v>
      </c>
    </row>
    <row r="13" spans="1:6" ht="24.75" customHeight="1">
      <c r="A13" s="16" t="s">
        <v>125</v>
      </c>
      <c r="B13" s="6">
        <f>SUM(B14:B16)</f>
        <v>7510000</v>
      </c>
      <c r="C13" s="6">
        <f>SUM(C14:C16)</f>
        <v>1729000</v>
      </c>
      <c r="D13" s="6">
        <f>D14+D15+D16</f>
        <v>379538</v>
      </c>
      <c r="E13" s="6">
        <f>E14+E15+E16</f>
        <v>1166873</v>
      </c>
      <c r="F13" s="6">
        <f t="shared" si="0"/>
        <v>562127</v>
      </c>
    </row>
    <row r="14" spans="1:6" ht="24.75" customHeight="1">
      <c r="A14" s="16" t="s">
        <v>121</v>
      </c>
      <c r="B14" s="6">
        <v>186000</v>
      </c>
      <c r="C14" s="6">
        <v>80000</v>
      </c>
      <c r="D14" s="6">
        <v>18000</v>
      </c>
      <c r="E14" s="6">
        <v>37112</v>
      </c>
      <c r="F14" s="6">
        <f t="shared" si="0"/>
        <v>42888</v>
      </c>
    </row>
    <row r="15" spans="1:6" ht="24.75" customHeight="1">
      <c r="A15" s="7" t="s">
        <v>122</v>
      </c>
      <c r="B15" s="6">
        <v>3211681</v>
      </c>
      <c r="C15" s="6">
        <v>1248681</v>
      </c>
      <c r="D15" s="6">
        <v>351219</v>
      </c>
      <c r="E15" s="6">
        <v>1119442</v>
      </c>
      <c r="F15" s="6">
        <f t="shared" si="0"/>
        <v>129239</v>
      </c>
    </row>
    <row r="16" spans="1:6" ht="24.75" customHeight="1">
      <c r="A16" s="16" t="s">
        <v>123</v>
      </c>
      <c r="B16" s="6">
        <v>4112319</v>
      </c>
      <c r="C16" s="6">
        <v>400319</v>
      </c>
      <c r="D16" s="6">
        <v>10319</v>
      </c>
      <c r="E16" s="6">
        <f>D16</f>
        <v>10319</v>
      </c>
      <c r="F16" s="6">
        <f t="shared" si="0"/>
        <v>390000</v>
      </c>
    </row>
    <row r="17" spans="1:6" ht="24.75" customHeight="1">
      <c r="A17" s="18" t="s">
        <v>126</v>
      </c>
      <c r="B17" s="6">
        <f>SUM(B18)</f>
        <v>115275000</v>
      </c>
      <c r="C17" s="6">
        <f>SUM(C18)</f>
        <v>8360000</v>
      </c>
      <c r="D17" s="6">
        <f>SUM(D18)</f>
        <v>1241585</v>
      </c>
      <c r="E17" s="6">
        <f>SUM(E18)</f>
        <v>5845022</v>
      </c>
      <c r="F17" s="6">
        <f t="shared" si="0"/>
        <v>2514978</v>
      </c>
    </row>
    <row r="18" spans="1:6" ht="24.75" customHeight="1">
      <c r="A18" s="19" t="s">
        <v>127</v>
      </c>
      <c r="B18" s="6">
        <f>SUM(B19:B23)</f>
        <v>115275000</v>
      </c>
      <c r="C18" s="6">
        <f>SUM(C19:C23)</f>
        <v>8360000</v>
      </c>
      <c r="D18" s="6">
        <f>SUM(D19:D23)</f>
        <v>1241585</v>
      </c>
      <c r="E18" s="6">
        <f>SUM(E19:E23)</f>
        <v>5845022</v>
      </c>
      <c r="F18" s="6">
        <f t="shared" si="0"/>
        <v>2514978</v>
      </c>
    </row>
    <row r="19" spans="1:6" ht="24.75" customHeight="1">
      <c r="A19" s="16" t="s">
        <v>121</v>
      </c>
      <c r="B19" s="6">
        <v>7254000</v>
      </c>
      <c r="C19" s="6">
        <v>3638000</v>
      </c>
      <c r="D19" s="6">
        <v>587221</v>
      </c>
      <c r="E19" s="6">
        <v>3102312</v>
      </c>
      <c r="F19" s="6">
        <f t="shared" si="0"/>
        <v>535688</v>
      </c>
    </row>
    <row r="20" spans="1:6" ht="24.75" customHeight="1">
      <c r="A20" s="7" t="s">
        <v>122</v>
      </c>
      <c r="B20" s="6">
        <v>14123000</v>
      </c>
      <c r="C20" s="6">
        <v>4424000</v>
      </c>
      <c r="D20" s="6">
        <v>654364</v>
      </c>
      <c r="E20" s="6">
        <v>2444937</v>
      </c>
      <c r="F20" s="6">
        <f aca="true" t="shared" si="1" ref="F20:F35">SUM(C20-E20)</f>
        <v>1979063</v>
      </c>
    </row>
    <row r="21" spans="1:6" ht="24.75" customHeight="1">
      <c r="A21" s="16" t="s">
        <v>123</v>
      </c>
      <c r="B21" s="6">
        <v>15650000</v>
      </c>
      <c r="C21" s="6">
        <v>298000</v>
      </c>
      <c r="D21" s="6">
        <v>0</v>
      </c>
      <c r="E21" s="6">
        <v>297773</v>
      </c>
      <c r="F21" s="6">
        <f t="shared" si="1"/>
        <v>227</v>
      </c>
    </row>
    <row r="22" spans="1:6" ht="24.75" customHeight="1">
      <c r="A22" s="17" t="s">
        <v>124</v>
      </c>
      <c r="B22" s="6">
        <v>77248000</v>
      </c>
      <c r="C22" s="6"/>
      <c r="D22" s="6">
        <v>0</v>
      </c>
      <c r="E22" s="6">
        <f>D22</f>
        <v>0</v>
      </c>
      <c r="F22" s="6">
        <f t="shared" si="1"/>
        <v>0</v>
      </c>
    </row>
    <row r="23" spans="1:6" ht="24.75" customHeight="1">
      <c r="A23" s="7" t="s">
        <v>128</v>
      </c>
      <c r="B23" s="6">
        <v>1000000</v>
      </c>
      <c r="C23" s="6"/>
      <c r="D23" s="6">
        <v>0</v>
      </c>
      <c r="E23" s="6">
        <v>0</v>
      </c>
      <c r="F23" s="6">
        <f t="shared" si="1"/>
        <v>0</v>
      </c>
    </row>
    <row r="24" spans="1:6" ht="24.75" customHeight="1">
      <c r="A24" s="18" t="s">
        <v>129</v>
      </c>
      <c r="B24" s="6">
        <f>SUM(B25)</f>
        <v>19879000</v>
      </c>
      <c r="C24" s="6">
        <f>C25</f>
        <v>8010000</v>
      </c>
      <c r="D24" s="6">
        <f>D25</f>
        <v>210816</v>
      </c>
      <c r="E24" s="6">
        <f>E25</f>
        <v>789784</v>
      </c>
      <c r="F24" s="6">
        <f t="shared" si="1"/>
        <v>7220216</v>
      </c>
    </row>
    <row r="25" spans="1:6" ht="24.75" customHeight="1">
      <c r="A25" s="16" t="s">
        <v>130</v>
      </c>
      <c r="B25" s="6">
        <f>B26+B27</f>
        <v>19879000</v>
      </c>
      <c r="C25" s="6">
        <f>C26</f>
        <v>8010000</v>
      </c>
      <c r="D25" s="6">
        <f>D26+D27</f>
        <v>210816</v>
      </c>
      <c r="E25" s="6">
        <f>E26</f>
        <v>789784</v>
      </c>
      <c r="F25" s="6">
        <f t="shared" si="1"/>
        <v>7220216</v>
      </c>
    </row>
    <row r="26" spans="1:6" ht="24.75" customHeight="1">
      <c r="A26" s="7" t="s">
        <v>122</v>
      </c>
      <c r="B26" s="6">
        <v>19879000</v>
      </c>
      <c r="C26" s="6">
        <v>8010000</v>
      </c>
      <c r="D26" s="6">
        <v>210816</v>
      </c>
      <c r="E26" s="6">
        <v>789784</v>
      </c>
      <c r="F26" s="6">
        <f t="shared" si="1"/>
        <v>7220216</v>
      </c>
    </row>
    <row r="27" spans="1:6" ht="24.75" customHeight="1">
      <c r="A27" s="16" t="s">
        <v>123</v>
      </c>
      <c r="B27" s="6"/>
      <c r="C27" s="6"/>
      <c r="D27" s="6">
        <v>0</v>
      </c>
      <c r="E27" s="6">
        <f>D27</f>
        <v>0</v>
      </c>
      <c r="F27" s="6">
        <f t="shared" si="1"/>
        <v>0</v>
      </c>
    </row>
    <row r="28" spans="1:6" ht="24.75" customHeight="1">
      <c r="A28" s="18" t="s">
        <v>131</v>
      </c>
      <c r="B28" s="6">
        <f>B29</f>
        <v>773479</v>
      </c>
      <c r="C28" s="6"/>
      <c r="D28" s="6">
        <v>0</v>
      </c>
      <c r="E28" s="6">
        <v>0</v>
      </c>
      <c r="F28" s="6">
        <f t="shared" si="1"/>
        <v>0</v>
      </c>
    </row>
    <row r="29" spans="1:6" ht="24.75" customHeight="1">
      <c r="A29" s="7" t="s">
        <v>132</v>
      </c>
      <c r="B29" s="6">
        <f>B30</f>
        <v>773479</v>
      </c>
      <c r="C29" s="6">
        <v>0</v>
      </c>
      <c r="D29" s="6">
        <f>D30</f>
        <v>0</v>
      </c>
      <c r="E29" s="6">
        <v>0</v>
      </c>
      <c r="F29" s="6">
        <f t="shared" si="1"/>
        <v>0</v>
      </c>
    </row>
    <row r="30" spans="1:6" ht="24.75" customHeight="1">
      <c r="A30" s="7" t="s">
        <v>128</v>
      </c>
      <c r="B30" s="6">
        <v>773479</v>
      </c>
      <c r="C30" s="6">
        <v>0</v>
      </c>
      <c r="D30" s="6"/>
      <c r="E30" s="6">
        <v>0</v>
      </c>
      <c r="F30" s="6">
        <f t="shared" si="1"/>
        <v>0</v>
      </c>
    </row>
    <row r="31" spans="1:6" ht="24.75" customHeight="1">
      <c r="A31" s="18" t="s">
        <v>133</v>
      </c>
      <c r="B31" s="6">
        <f>SUM(B32)</f>
        <v>1607141000</v>
      </c>
      <c r="C31" s="6">
        <f>SUM(C32)</f>
        <v>363795000</v>
      </c>
      <c r="D31" s="6">
        <f>SUM(D32)</f>
        <v>5703042</v>
      </c>
      <c r="E31" s="6">
        <f>SUM(E32)</f>
        <v>12894250</v>
      </c>
      <c r="F31" s="6">
        <f t="shared" si="1"/>
        <v>350900750</v>
      </c>
    </row>
    <row r="32" spans="1:6" ht="24.75" customHeight="1">
      <c r="A32" s="20" t="s">
        <v>134</v>
      </c>
      <c r="B32" s="6">
        <f>SUM(B33:B36)</f>
        <v>1607141000</v>
      </c>
      <c r="C32" s="6">
        <f>SUM(C33:C36)</f>
        <v>363795000</v>
      </c>
      <c r="D32" s="6">
        <f>SUM(D33:D36)</f>
        <v>5703042</v>
      </c>
      <c r="E32" s="6">
        <f>SUM(E33:E36)</f>
        <v>12894250</v>
      </c>
      <c r="F32" s="6">
        <f t="shared" si="1"/>
        <v>350900750</v>
      </c>
    </row>
    <row r="33" spans="1:6" ht="24.75" customHeight="1">
      <c r="A33" s="16" t="s">
        <v>121</v>
      </c>
      <c r="B33" s="6">
        <v>2741000</v>
      </c>
      <c r="C33" s="6">
        <v>1528000</v>
      </c>
      <c r="D33" s="6">
        <v>147262</v>
      </c>
      <c r="E33" s="6">
        <v>983674</v>
      </c>
      <c r="F33" s="6">
        <f t="shared" si="1"/>
        <v>544326</v>
      </c>
    </row>
    <row r="34" spans="1:6" ht="24.75" customHeight="1">
      <c r="A34" s="7" t="s">
        <v>122</v>
      </c>
      <c r="B34" s="6">
        <v>60623000</v>
      </c>
      <c r="C34" s="6">
        <v>16525000</v>
      </c>
      <c r="D34" s="6">
        <v>5555780</v>
      </c>
      <c r="E34" s="6">
        <v>11904108</v>
      </c>
      <c r="F34" s="6">
        <f t="shared" si="1"/>
        <v>4620892</v>
      </c>
    </row>
    <row r="35" spans="1:6" ht="24.75" customHeight="1">
      <c r="A35" s="16" t="s">
        <v>123</v>
      </c>
      <c r="B35" s="6">
        <v>234050000</v>
      </c>
      <c r="C35" s="6">
        <v>52800000</v>
      </c>
      <c r="D35" s="6"/>
      <c r="E35" s="6">
        <v>6468</v>
      </c>
      <c r="F35" s="6">
        <f t="shared" si="1"/>
        <v>52793532</v>
      </c>
    </row>
    <row r="36" spans="1:6" ht="24.75" customHeight="1">
      <c r="A36" s="30" t="s">
        <v>124</v>
      </c>
      <c r="B36" s="11">
        <v>1309727000</v>
      </c>
      <c r="C36" s="11">
        <v>292942000</v>
      </c>
      <c r="D36" s="11">
        <v>0</v>
      </c>
      <c r="E36" s="11">
        <v>0</v>
      </c>
      <c r="F36" s="6">
        <f aca="true" t="shared" si="2" ref="F36:F41">SUM(C36-E36)</f>
        <v>292942000</v>
      </c>
    </row>
    <row r="37" spans="1:6" ht="24.75" customHeight="1">
      <c r="A37" s="21" t="s">
        <v>135</v>
      </c>
      <c r="B37" s="11">
        <f>B7+B17+B24+B28+B31</f>
        <v>1987577479</v>
      </c>
      <c r="C37" s="11">
        <f>SUM(C7+C17+C24+C31)</f>
        <v>511184000</v>
      </c>
      <c r="D37" s="11">
        <f>SUM(D7+D17+D24+D31)</f>
        <v>22267123</v>
      </c>
      <c r="E37" s="11">
        <f>SUM(E7+E17+E24+E31)</f>
        <v>130507633</v>
      </c>
      <c r="F37" s="22">
        <f t="shared" si="2"/>
        <v>380676367</v>
      </c>
    </row>
    <row r="38" spans="1:6" ht="24.75" customHeight="1">
      <c r="A38" s="23" t="s">
        <v>136</v>
      </c>
      <c r="B38" s="6">
        <f>SUM(B39)</f>
        <v>11644819</v>
      </c>
      <c r="C38" s="6">
        <f>SUM(C39)</f>
        <v>11644819</v>
      </c>
      <c r="D38" s="6">
        <f>SUM(D39)</f>
        <v>1987482</v>
      </c>
      <c r="E38" s="6">
        <f>SUM(E39)</f>
        <v>11545363</v>
      </c>
      <c r="F38" s="6">
        <f t="shared" si="2"/>
        <v>99456</v>
      </c>
    </row>
    <row r="39" spans="1:6" ht="24.75" customHeight="1">
      <c r="A39" s="24" t="s">
        <v>137</v>
      </c>
      <c r="B39" s="6">
        <f>SUM(B40)</f>
        <v>11644819</v>
      </c>
      <c r="C39" s="6">
        <f>C40</f>
        <v>11644819</v>
      </c>
      <c r="D39" s="6">
        <f>SUM(D40)</f>
        <v>1987482</v>
      </c>
      <c r="E39" s="6">
        <f>SUM(E40)</f>
        <v>11545363</v>
      </c>
      <c r="F39" s="6">
        <f t="shared" si="2"/>
        <v>99456</v>
      </c>
    </row>
    <row r="40" spans="1:6" ht="24.75" customHeight="1">
      <c r="A40" s="25" t="s">
        <v>138</v>
      </c>
      <c r="B40" s="6">
        <f>B41</f>
        <v>11644819</v>
      </c>
      <c r="C40" s="6">
        <f>C41</f>
        <v>11644819</v>
      </c>
      <c r="D40" s="6">
        <f>D41</f>
        <v>1987482</v>
      </c>
      <c r="E40" s="6">
        <f>E41</f>
        <v>11545363</v>
      </c>
      <c r="F40" s="6">
        <f t="shared" si="2"/>
        <v>99456</v>
      </c>
    </row>
    <row r="41" spans="1:6" ht="24.75" customHeight="1">
      <c r="A41" s="16" t="s">
        <v>121</v>
      </c>
      <c r="B41" s="6">
        <v>11644819</v>
      </c>
      <c r="C41" s="6">
        <f>B41</f>
        <v>11644819</v>
      </c>
      <c r="D41" s="6">
        <v>1987482</v>
      </c>
      <c r="E41" s="6">
        <v>11545363</v>
      </c>
      <c r="F41" s="6">
        <f t="shared" si="2"/>
        <v>99456</v>
      </c>
    </row>
    <row r="42" spans="1:6" ht="24.75" customHeight="1">
      <c r="A42" s="23" t="s">
        <v>139</v>
      </c>
      <c r="B42" s="6">
        <f>B43+B47</f>
        <v>2088870</v>
      </c>
      <c r="C42" s="6">
        <f>C43</f>
        <v>2088870</v>
      </c>
      <c r="D42" s="6">
        <f>D43+D47</f>
        <v>0</v>
      </c>
      <c r="E42" s="6">
        <f>E43+E47</f>
        <v>2088870</v>
      </c>
      <c r="F42" s="6">
        <f>F43+F47</f>
        <v>0</v>
      </c>
    </row>
    <row r="43" spans="1:6" ht="24.75" customHeight="1">
      <c r="A43" s="31" t="s">
        <v>140</v>
      </c>
      <c r="B43" s="6">
        <f>B44</f>
        <v>2088870</v>
      </c>
      <c r="C43" s="6">
        <f>C44</f>
        <v>2088870</v>
      </c>
      <c r="D43" s="6">
        <f>SUM(D44)</f>
        <v>0</v>
      </c>
      <c r="E43" s="6">
        <f>SUM(E44)</f>
        <v>2088870</v>
      </c>
      <c r="F43" s="6">
        <f>SUM(F44)</f>
        <v>0</v>
      </c>
    </row>
    <row r="44" spans="1:6" ht="24.75" customHeight="1">
      <c r="A44" s="16" t="s">
        <v>141</v>
      </c>
      <c r="B44" s="6">
        <f>B45+B46</f>
        <v>2088870</v>
      </c>
      <c r="C44" s="6">
        <f>C45+C46</f>
        <v>2088870</v>
      </c>
      <c r="D44" s="6">
        <f>D45</f>
        <v>0</v>
      </c>
      <c r="E44" s="6">
        <f>E45+E46</f>
        <v>2088870</v>
      </c>
      <c r="F44" s="6">
        <f>F45+F46</f>
        <v>0</v>
      </c>
    </row>
    <row r="45" spans="1:6" ht="24.75" customHeight="1">
      <c r="A45" s="16" t="s">
        <v>121</v>
      </c>
      <c r="B45" s="6">
        <v>2057870</v>
      </c>
      <c r="C45" s="6">
        <f>B45</f>
        <v>2057870</v>
      </c>
      <c r="D45" s="6"/>
      <c r="E45" s="6">
        <v>2057870</v>
      </c>
      <c r="F45" s="6">
        <f>SUM(C45-E45)</f>
        <v>0</v>
      </c>
    </row>
    <row r="46" spans="1:6" ht="24.75" customHeight="1">
      <c r="A46" s="17" t="s">
        <v>124</v>
      </c>
      <c r="B46" s="6">
        <v>31000</v>
      </c>
      <c r="C46" s="6">
        <f>B46</f>
        <v>31000</v>
      </c>
      <c r="D46" s="6">
        <v>0</v>
      </c>
      <c r="E46" s="6">
        <v>31000</v>
      </c>
      <c r="F46" s="6">
        <f>SUM(C46-E46)</f>
        <v>0</v>
      </c>
    </row>
    <row r="47" spans="1:6" ht="24.75" customHeight="1">
      <c r="A47" s="18" t="s">
        <v>142</v>
      </c>
      <c r="B47" s="6">
        <f aca="true" t="shared" si="3" ref="B47:E48">B48</f>
        <v>0</v>
      </c>
      <c r="C47" s="6">
        <f t="shared" si="3"/>
        <v>0</v>
      </c>
      <c r="D47" s="6">
        <f t="shared" si="3"/>
        <v>0</v>
      </c>
      <c r="E47" s="6">
        <f t="shared" si="3"/>
        <v>0</v>
      </c>
      <c r="F47" s="6">
        <f>SUM(F48)</f>
        <v>0</v>
      </c>
    </row>
    <row r="48" spans="1:6" ht="24.75" customHeight="1">
      <c r="A48" s="26" t="s">
        <v>142</v>
      </c>
      <c r="B48" s="6">
        <f t="shared" si="3"/>
        <v>0</v>
      </c>
      <c r="C48" s="6">
        <f t="shared" si="3"/>
        <v>0</v>
      </c>
      <c r="D48" s="6">
        <f t="shared" si="3"/>
        <v>0</v>
      </c>
      <c r="E48" s="6">
        <f t="shared" si="3"/>
        <v>0</v>
      </c>
      <c r="F48" s="6">
        <f>SUM(F49)</f>
        <v>0</v>
      </c>
    </row>
    <row r="49" spans="1:6" ht="24.75" customHeight="1">
      <c r="A49" s="27" t="s">
        <v>143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144</v>
      </c>
      <c r="B50" s="22">
        <f>SUM(B38+B42)</f>
        <v>13733689</v>
      </c>
      <c r="C50" s="22">
        <f>SUM(C38+C42)</f>
        <v>13733689</v>
      </c>
      <c r="D50" s="22">
        <f>SUM(D38+D42)</f>
        <v>1987482</v>
      </c>
      <c r="E50" s="22">
        <f>SUM(E38+E42)</f>
        <v>13634233</v>
      </c>
      <c r="F50" s="22">
        <f>SUM(F38+F42)</f>
        <v>99456</v>
      </c>
    </row>
    <row r="51" spans="1:6" ht="16.5">
      <c r="A51" s="29" t="s">
        <v>145</v>
      </c>
      <c r="B51" s="11">
        <f>SUM(B37+B50)</f>
        <v>2001311168</v>
      </c>
      <c r="C51" s="11">
        <f>SUM(C37+C50)</f>
        <v>524917689</v>
      </c>
      <c r="D51" s="11">
        <f>SUM(D37+D50)</f>
        <v>24254605</v>
      </c>
      <c r="E51" s="11">
        <f>SUM(E37+E50)</f>
        <v>144141866</v>
      </c>
      <c r="F51" s="11">
        <f>SUM(F37+F50)</f>
        <v>380775823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3"/>
  <dimension ref="A1:G194"/>
  <sheetViews>
    <sheetView workbookViewId="0" topLeftCell="B12">
      <selection activeCell="D22" sqref="D22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242</v>
      </c>
      <c r="B1" s="33"/>
      <c r="C1" s="33"/>
      <c r="D1" s="33"/>
      <c r="E1" s="33"/>
      <c r="F1" s="33"/>
      <c r="G1" s="33"/>
    </row>
    <row r="2" spans="1:7" ht="27.75">
      <c r="A2" s="34" t="s">
        <v>243</v>
      </c>
      <c r="B2" s="35"/>
      <c r="C2" s="35"/>
      <c r="D2" s="35"/>
      <c r="E2" s="35"/>
      <c r="F2" s="35"/>
      <c r="G2" s="35"/>
    </row>
    <row r="3" spans="1:7" ht="16.5">
      <c r="A3" s="36" t="s">
        <v>244</v>
      </c>
      <c r="B3" s="37"/>
      <c r="C3" s="37"/>
      <c r="D3" s="37"/>
      <c r="E3" s="37"/>
      <c r="F3" s="37"/>
      <c r="G3" s="37"/>
    </row>
    <row r="4" spans="1:7" ht="18.75" customHeight="1">
      <c r="A4" s="38" t="s">
        <v>245</v>
      </c>
      <c r="B4" s="38" t="s">
        <v>246</v>
      </c>
      <c r="C4" s="2" t="s">
        <v>247</v>
      </c>
      <c r="D4" s="40" t="s">
        <v>248</v>
      </c>
      <c r="E4" s="41"/>
      <c r="F4" s="38" t="s">
        <v>249</v>
      </c>
      <c r="G4" s="38" t="s">
        <v>250</v>
      </c>
    </row>
    <row r="5" spans="1:7" ht="16.5">
      <c r="A5" s="39"/>
      <c r="B5" s="39"/>
      <c r="C5" s="3" t="s">
        <v>251</v>
      </c>
      <c r="D5" s="3" t="s">
        <v>252</v>
      </c>
      <c r="E5" s="4" t="s">
        <v>253</v>
      </c>
      <c r="F5" s="39"/>
      <c r="G5" s="39"/>
    </row>
    <row r="6" spans="1:7" ht="24.75" customHeight="1">
      <c r="A6" s="5" t="s">
        <v>254</v>
      </c>
      <c r="B6" s="6">
        <f aca="true" t="shared" si="0" ref="B6:G6">SUM(B7)</f>
        <v>13500000</v>
      </c>
      <c r="C6" s="6">
        <f t="shared" si="0"/>
        <v>6500000</v>
      </c>
      <c r="D6" s="6">
        <f t="shared" si="0"/>
        <v>1346131</v>
      </c>
      <c r="E6" s="6">
        <f t="shared" si="0"/>
        <v>9127127</v>
      </c>
      <c r="F6" s="6">
        <f t="shared" si="0"/>
        <v>-2627127</v>
      </c>
      <c r="G6" s="6">
        <f t="shared" si="0"/>
        <v>9127127</v>
      </c>
    </row>
    <row r="7" spans="1:7" ht="24.75" customHeight="1">
      <c r="A7" s="7" t="s">
        <v>255</v>
      </c>
      <c r="B7" s="6">
        <f>SUM(B8:B10)</f>
        <v>13500000</v>
      </c>
      <c r="C7" s="6">
        <f>SUM(C8:C10)</f>
        <v>6500000</v>
      </c>
      <c r="D7" s="6">
        <f>D8+D9+D10</f>
        <v>1346131</v>
      </c>
      <c r="E7" s="6">
        <f>E8+E9+E10</f>
        <v>9127127</v>
      </c>
      <c r="F7" s="6">
        <f>C7-E7</f>
        <v>-2627127</v>
      </c>
      <c r="G7" s="6">
        <f>SUM(G8:G10)</f>
        <v>9127127</v>
      </c>
    </row>
    <row r="8" spans="1:7" ht="24.75" customHeight="1">
      <c r="A8" s="7" t="s">
        <v>256</v>
      </c>
      <c r="B8" s="6">
        <v>11000000</v>
      </c>
      <c r="C8" s="6">
        <v>5500000</v>
      </c>
      <c r="D8" s="6">
        <v>1184794</v>
      </c>
      <c r="E8" s="6">
        <v>8274306</v>
      </c>
      <c r="F8" s="6">
        <f>C8-E8</f>
        <v>-2774306</v>
      </c>
      <c r="G8" s="6">
        <f>E8</f>
        <v>8274306</v>
      </c>
    </row>
    <row r="9" spans="1:7" ht="24.75" customHeight="1">
      <c r="A9" s="8" t="s">
        <v>257</v>
      </c>
      <c r="B9" s="6">
        <v>2500000</v>
      </c>
      <c r="C9" s="6">
        <v>1000000</v>
      </c>
      <c r="D9" s="6">
        <v>160000</v>
      </c>
      <c r="E9" s="6">
        <v>780000</v>
      </c>
      <c r="F9" s="6">
        <f>C9-E9</f>
        <v>220000</v>
      </c>
      <c r="G9" s="6">
        <f>E9</f>
        <v>780000</v>
      </c>
    </row>
    <row r="10" spans="1:7" ht="24.75" customHeight="1">
      <c r="A10" s="7" t="s">
        <v>258</v>
      </c>
      <c r="B10" s="6">
        <v>0</v>
      </c>
      <c r="C10" s="6">
        <v>0</v>
      </c>
      <c r="D10" s="6">
        <v>1337</v>
      </c>
      <c r="E10" s="6">
        <v>72821</v>
      </c>
      <c r="F10" s="6">
        <f>C10-E10</f>
        <v>-72821</v>
      </c>
      <c r="G10" s="6">
        <f>E10</f>
        <v>72821</v>
      </c>
    </row>
    <row r="11" spans="1:7" ht="24.75" customHeight="1">
      <c r="A11" s="9" t="s">
        <v>259</v>
      </c>
      <c r="B11" s="6">
        <f aca="true" t="shared" si="1" ref="B11:G11">SUM(B12+B16)</f>
        <v>284402000</v>
      </c>
      <c r="C11" s="6">
        <f t="shared" si="1"/>
        <v>232102000</v>
      </c>
      <c r="D11" s="6">
        <f t="shared" si="1"/>
        <v>5045261</v>
      </c>
      <c r="E11" s="6">
        <f t="shared" si="1"/>
        <v>176987639</v>
      </c>
      <c r="F11" s="6">
        <f t="shared" si="1"/>
        <v>55114361</v>
      </c>
      <c r="G11" s="6">
        <f t="shared" si="1"/>
        <v>176987639</v>
      </c>
    </row>
    <row r="12" spans="1:7" ht="24.75" customHeight="1">
      <c r="A12" s="7" t="s">
        <v>260</v>
      </c>
      <c r="B12" s="6">
        <f>SUM(B13:B15)</f>
        <v>167332000</v>
      </c>
      <c r="C12" s="6">
        <f>SUM(C13:C15)</f>
        <v>115032000</v>
      </c>
      <c r="D12" s="6">
        <f>SUM(D13:D15)</f>
        <v>5044561</v>
      </c>
      <c r="E12" s="6">
        <f>SUM(E13:E15)</f>
        <v>162275805</v>
      </c>
      <c r="F12" s="6">
        <f aca="true" t="shared" si="2" ref="F12:F27">SUM(C12-E12)</f>
        <v>-47243805</v>
      </c>
      <c r="G12" s="6">
        <f aca="true" t="shared" si="3" ref="G12:G18">E12</f>
        <v>162275805</v>
      </c>
    </row>
    <row r="13" spans="1:7" ht="24.75" customHeight="1">
      <c r="A13" s="8" t="s">
        <v>261</v>
      </c>
      <c r="B13" s="6">
        <v>32000000</v>
      </c>
      <c r="C13" s="6">
        <v>16000000</v>
      </c>
      <c r="D13" s="6">
        <v>1608941</v>
      </c>
      <c r="E13" s="6">
        <v>19283480</v>
      </c>
      <c r="F13" s="6">
        <f t="shared" si="2"/>
        <v>-3283480</v>
      </c>
      <c r="G13" s="6">
        <f t="shared" si="3"/>
        <v>19283480</v>
      </c>
    </row>
    <row r="14" spans="1:7" ht="24.75" customHeight="1">
      <c r="A14" s="8" t="s">
        <v>262</v>
      </c>
      <c r="B14" s="6">
        <v>45000000</v>
      </c>
      <c r="C14" s="6">
        <v>22500000</v>
      </c>
      <c r="D14" s="6">
        <v>3175220</v>
      </c>
      <c r="E14" s="6">
        <v>25365436</v>
      </c>
      <c r="F14" s="6">
        <f t="shared" si="2"/>
        <v>-2865436</v>
      </c>
      <c r="G14" s="6">
        <f t="shared" si="3"/>
        <v>25365436</v>
      </c>
    </row>
    <row r="15" spans="1:7" ht="24.75" customHeight="1">
      <c r="A15" s="8" t="s">
        <v>263</v>
      </c>
      <c r="B15" s="6">
        <v>90332000</v>
      </c>
      <c r="C15" s="6">
        <v>76532000</v>
      </c>
      <c r="D15" s="6">
        <v>260400</v>
      </c>
      <c r="E15" s="6">
        <v>117626889</v>
      </c>
      <c r="F15" s="6">
        <f t="shared" si="2"/>
        <v>-41094889</v>
      </c>
      <c r="G15" s="6">
        <f t="shared" si="3"/>
        <v>117626889</v>
      </c>
    </row>
    <row r="16" spans="1:7" ht="24.75" customHeight="1">
      <c r="A16" s="8" t="s">
        <v>264</v>
      </c>
      <c r="B16" s="6">
        <f>B17+B18</f>
        <v>117070000</v>
      </c>
      <c r="C16" s="6">
        <f>C17+C18</f>
        <v>117070000</v>
      </c>
      <c r="D16" s="6">
        <f>D17+D18</f>
        <v>700</v>
      </c>
      <c r="E16" s="6">
        <f>E17+E18</f>
        <v>14711834</v>
      </c>
      <c r="F16" s="6">
        <f t="shared" si="2"/>
        <v>102358166</v>
      </c>
      <c r="G16" s="6">
        <f t="shared" si="3"/>
        <v>14711834</v>
      </c>
    </row>
    <row r="17" spans="1:7" ht="24.75" customHeight="1">
      <c r="A17" s="8" t="s">
        <v>265</v>
      </c>
      <c r="B17" s="6">
        <v>20700000</v>
      </c>
      <c r="C17" s="6">
        <f>B17</f>
        <v>20700000</v>
      </c>
      <c r="D17" s="6">
        <v>700</v>
      </c>
      <c r="E17" s="6">
        <v>14711834</v>
      </c>
      <c r="F17" s="6">
        <f t="shared" si="2"/>
        <v>5988166</v>
      </c>
      <c r="G17" s="6">
        <f t="shared" si="3"/>
        <v>14711834</v>
      </c>
    </row>
    <row r="18" spans="1:7" ht="24.75" customHeight="1">
      <c r="A18" s="8" t="s">
        <v>266</v>
      </c>
      <c r="B18" s="6">
        <v>96370000</v>
      </c>
      <c r="C18" s="6">
        <v>96370000</v>
      </c>
      <c r="D18" s="6">
        <v>0</v>
      </c>
      <c r="E18" s="6">
        <v>0</v>
      </c>
      <c r="F18" s="6">
        <f t="shared" si="2"/>
        <v>96370000</v>
      </c>
      <c r="G18" s="6">
        <f t="shared" si="3"/>
        <v>0</v>
      </c>
    </row>
    <row r="19" spans="1:7" ht="24.75" customHeight="1">
      <c r="A19" s="9" t="s">
        <v>267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268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269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270</v>
      </c>
      <c r="B22" s="6">
        <f>B23</f>
        <v>6603000</v>
      </c>
      <c r="C22" s="6">
        <f>C23</f>
        <v>4110600</v>
      </c>
      <c r="D22" s="6">
        <v>0</v>
      </c>
      <c r="E22" s="6">
        <f>E23</f>
        <v>2580000</v>
      </c>
      <c r="F22" s="6">
        <f t="shared" si="2"/>
        <v>1530600</v>
      </c>
      <c r="G22" s="6">
        <f>G23</f>
        <v>2580000</v>
      </c>
    </row>
    <row r="23" spans="1:7" ht="24.75" customHeight="1">
      <c r="A23" s="7" t="s">
        <v>271</v>
      </c>
      <c r="B23" s="6">
        <f>B24</f>
        <v>6603000</v>
      </c>
      <c r="C23" s="6">
        <f>C24</f>
        <v>4110600</v>
      </c>
      <c r="D23" s="6">
        <v>0</v>
      </c>
      <c r="E23" s="6">
        <f>E24</f>
        <v>2580000</v>
      </c>
      <c r="F23" s="6">
        <f t="shared" si="2"/>
        <v>1530600</v>
      </c>
      <c r="G23" s="6">
        <f>G24</f>
        <v>2580000</v>
      </c>
    </row>
    <row r="24" spans="1:7" ht="24.75" customHeight="1">
      <c r="A24" s="7" t="s">
        <v>272</v>
      </c>
      <c r="B24" s="6">
        <v>6603000</v>
      </c>
      <c r="C24" s="6">
        <v>4110600</v>
      </c>
      <c r="D24" s="6">
        <v>0</v>
      </c>
      <c r="E24" s="6">
        <v>2580000</v>
      </c>
      <c r="F24" s="6">
        <f t="shared" si="2"/>
        <v>1530600</v>
      </c>
      <c r="G24" s="6">
        <f>E24</f>
        <v>2580000</v>
      </c>
    </row>
    <row r="25" spans="1:7" ht="24.75" customHeight="1">
      <c r="A25" s="9" t="s">
        <v>273</v>
      </c>
      <c r="B25" s="6">
        <f>SUM(B26)</f>
        <v>10948000</v>
      </c>
      <c r="C25" s="6">
        <f aca="true" t="shared" si="5" ref="C25:E26">C26</f>
        <v>7493000</v>
      </c>
      <c r="D25" s="6">
        <f t="shared" si="5"/>
        <v>56518</v>
      </c>
      <c r="E25" s="6">
        <f t="shared" si="5"/>
        <v>5790056</v>
      </c>
      <c r="F25" s="6">
        <f t="shared" si="2"/>
        <v>1702944</v>
      </c>
      <c r="G25" s="6">
        <f>SUM(G26)</f>
        <v>5790056</v>
      </c>
    </row>
    <row r="26" spans="1:7" ht="24.75" customHeight="1">
      <c r="A26" s="7" t="s">
        <v>274</v>
      </c>
      <c r="B26" s="6">
        <f>SUM(B27)</f>
        <v>10948000</v>
      </c>
      <c r="C26" s="6">
        <f t="shared" si="5"/>
        <v>7493000</v>
      </c>
      <c r="D26" s="6">
        <f t="shared" si="5"/>
        <v>56518</v>
      </c>
      <c r="E26" s="6">
        <f t="shared" si="5"/>
        <v>5790056</v>
      </c>
      <c r="F26" s="6">
        <f t="shared" si="2"/>
        <v>1702944</v>
      </c>
      <c r="G26" s="6">
        <f>SUM(G27:G27)</f>
        <v>5790056</v>
      </c>
    </row>
    <row r="27" spans="1:7" ht="24.75" customHeight="1">
      <c r="A27" s="10" t="s">
        <v>275</v>
      </c>
      <c r="B27" s="11">
        <v>10948000</v>
      </c>
      <c r="C27" s="11">
        <v>7493000</v>
      </c>
      <c r="D27" s="11">
        <v>56518</v>
      </c>
      <c r="E27" s="11">
        <v>5790056</v>
      </c>
      <c r="F27" s="11">
        <f t="shared" si="2"/>
        <v>1702944</v>
      </c>
      <c r="G27" s="11">
        <f>E27</f>
        <v>5790056</v>
      </c>
    </row>
    <row r="28" spans="1:7" ht="24.75" customHeight="1">
      <c r="A28" s="12" t="s">
        <v>276</v>
      </c>
      <c r="B28" s="11">
        <f aca="true" t="shared" si="6" ref="B28:G28">SUM(B6+B11+B19++B22+B25)</f>
        <v>315453000</v>
      </c>
      <c r="C28" s="11">
        <f t="shared" si="6"/>
        <v>250205600</v>
      </c>
      <c r="D28" s="11">
        <f t="shared" si="6"/>
        <v>6447910</v>
      </c>
      <c r="E28" s="11">
        <f t="shared" si="6"/>
        <v>194484822</v>
      </c>
      <c r="F28" s="11">
        <f t="shared" si="6"/>
        <v>55720778</v>
      </c>
      <c r="G28" s="11">
        <f t="shared" si="6"/>
        <v>194484822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4"/>
  <dimension ref="A1:J51"/>
  <sheetViews>
    <sheetView workbookViewId="0" topLeftCell="A1">
      <pane xSplit="1" ySplit="8" topLeftCell="B4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40" sqref="C40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242</v>
      </c>
      <c r="B1" s="33"/>
      <c r="C1" s="33"/>
      <c r="D1" s="33"/>
      <c r="E1" s="33"/>
      <c r="F1" s="33"/>
    </row>
    <row r="2" spans="1:10" ht="27.75">
      <c r="A2" s="34" t="s">
        <v>277</v>
      </c>
      <c r="B2" s="35"/>
      <c r="C2" s="35"/>
      <c r="D2" s="35"/>
      <c r="E2" s="35"/>
      <c r="F2" s="35"/>
      <c r="J2" s="14"/>
    </row>
    <row r="3" spans="1:6" ht="16.5">
      <c r="A3" s="36" t="s">
        <v>244</v>
      </c>
      <c r="B3" s="37"/>
      <c r="C3" s="37"/>
      <c r="D3" s="37"/>
      <c r="E3" s="37"/>
      <c r="F3" s="37"/>
    </row>
    <row r="4" spans="1:6" ht="16.5">
      <c r="A4" s="38" t="s">
        <v>245</v>
      </c>
      <c r="B4" s="38" t="s">
        <v>246</v>
      </c>
      <c r="C4" s="2" t="s">
        <v>247</v>
      </c>
      <c r="D4" s="40" t="s">
        <v>278</v>
      </c>
      <c r="E4" s="41"/>
      <c r="F4" s="42" t="s">
        <v>279</v>
      </c>
    </row>
    <row r="5" spans="1:6" ht="16.5">
      <c r="A5" s="39"/>
      <c r="B5" s="39"/>
      <c r="C5" s="3" t="s">
        <v>251</v>
      </c>
      <c r="D5" s="3" t="s">
        <v>252</v>
      </c>
      <c r="E5" s="4" t="s">
        <v>253</v>
      </c>
      <c r="F5" s="43"/>
    </row>
    <row r="6" spans="1:6" ht="24.75" customHeight="1">
      <c r="A6" s="5" t="s">
        <v>280</v>
      </c>
      <c r="B6" s="6">
        <f>SUM(B37)</f>
        <v>1987577479</v>
      </c>
      <c r="C6" s="6">
        <f>SUM(C37)</f>
        <v>580850000</v>
      </c>
      <c r="D6" s="6">
        <f>SUM(D37)</f>
        <v>19531164</v>
      </c>
      <c r="E6" s="6">
        <f>SUM(E37)</f>
        <v>150038797</v>
      </c>
      <c r="F6" s="6">
        <f aca="true" t="shared" si="0" ref="F6:F41">SUM(C6-E6)</f>
        <v>430811203</v>
      </c>
    </row>
    <row r="7" spans="1:6" ht="24.75" customHeight="1">
      <c r="A7" s="15" t="s">
        <v>281</v>
      </c>
      <c r="B7" s="6">
        <f>B8+B13</f>
        <v>244646600</v>
      </c>
      <c r="C7" s="6">
        <f>SUM(C8+C13)</f>
        <v>148925000</v>
      </c>
      <c r="D7" s="6">
        <f>SUM(D8+D13)</f>
        <v>14240819</v>
      </c>
      <c r="E7" s="6">
        <f>SUM(E8+E13)</f>
        <v>125219396</v>
      </c>
      <c r="F7" s="6">
        <f t="shared" si="0"/>
        <v>23705604</v>
      </c>
    </row>
    <row r="8" spans="1:6" ht="24.75" customHeight="1">
      <c r="A8" s="16" t="s">
        <v>282</v>
      </c>
      <c r="B8" s="6">
        <f>SUM(B9:B12)</f>
        <v>237136600</v>
      </c>
      <c r="C8" s="6">
        <f>SUM(C9:C12)</f>
        <v>144690000</v>
      </c>
      <c r="D8" s="6">
        <f>SUM(D9:D12)</f>
        <v>13888814</v>
      </c>
      <c r="E8" s="6">
        <f>SUM(E9:E12)</f>
        <v>123700518</v>
      </c>
      <c r="F8" s="6">
        <f t="shared" si="0"/>
        <v>20989482</v>
      </c>
    </row>
    <row r="9" spans="1:6" ht="24.75" customHeight="1">
      <c r="A9" s="16" t="s">
        <v>283</v>
      </c>
      <c r="B9" s="6">
        <v>229872000</v>
      </c>
      <c r="C9" s="6">
        <v>142000000</v>
      </c>
      <c r="D9" s="6">
        <v>13248103</v>
      </c>
      <c r="E9" s="6">
        <v>121270777</v>
      </c>
      <c r="F9" s="6">
        <f t="shared" si="0"/>
        <v>20729223</v>
      </c>
    </row>
    <row r="10" spans="1:6" ht="24.75" customHeight="1">
      <c r="A10" s="7" t="s">
        <v>284</v>
      </c>
      <c r="B10" s="6">
        <v>4775600</v>
      </c>
      <c r="C10" s="6">
        <v>2212000</v>
      </c>
      <c r="D10" s="6">
        <v>432711</v>
      </c>
      <c r="E10" s="6">
        <v>2011741</v>
      </c>
      <c r="F10" s="6">
        <f t="shared" si="0"/>
        <v>200259</v>
      </c>
    </row>
    <row r="11" spans="1:6" ht="24.75" customHeight="1">
      <c r="A11" s="16" t="s">
        <v>285</v>
      </c>
      <c r="B11" s="6">
        <v>1811000</v>
      </c>
      <c r="C11" s="6">
        <v>0</v>
      </c>
      <c r="D11" s="6">
        <v>0</v>
      </c>
      <c r="E11" s="6">
        <v>0</v>
      </c>
      <c r="F11" s="6">
        <f t="shared" si="0"/>
        <v>0</v>
      </c>
    </row>
    <row r="12" spans="1:6" ht="24.75" customHeight="1">
      <c r="A12" s="17" t="s">
        <v>286</v>
      </c>
      <c r="B12" s="6">
        <v>678000</v>
      </c>
      <c r="C12" s="6">
        <v>478000</v>
      </c>
      <c r="D12" s="6">
        <v>208000</v>
      </c>
      <c r="E12" s="6">
        <v>418000</v>
      </c>
      <c r="F12" s="6">
        <f t="shared" si="0"/>
        <v>60000</v>
      </c>
    </row>
    <row r="13" spans="1:6" ht="24.75" customHeight="1">
      <c r="A13" s="16" t="s">
        <v>287</v>
      </c>
      <c r="B13" s="6">
        <f>SUM(B14:B16)</f>
        <v>7510000</v>
      </c>
      <c r="C13" s="6">
        <f>SUM(C14:C16)</f>
        <v>4235000</v>
      </c>
      <c r="D13" s="6">
        <f>D14+D15+D16</f>
        <v>352005</v>
      </c>
      <c r="E13" s="6">
        <f>E14+E15+E16</f>
        <v>1518878</v>
      </c>
      <c r="F13" s="6">
        <f t="shared" si="0"/>
        <v>2716122</v>
      </c>
    </row>
    <row r="14" spans="1:6" ht="24.75" customHeight="1">
      <c r="A14" s="16" t="s">
        <v>283</v>
      </c>
      <c r="B14" s="6">
        <v>186000</v>
      </c>
      <c r="C14" s="6">
        <v>94000</v>
      </c>
      <c r="D14" s="6">
        <v>18740</v>
      </c>
      <c r="E14" s="6">
        <v>55852</v>
      </c>
      <c r="F14" s="6">
        <f t="shared" si="0"/>
        <v>38148</v>
      </c>
    </row>
    <row r="15" spans="1:6" ht="24.75" customHeight="1">
      <c r="A15" s="7" t="s">
        <v>284</v>
      </c>
      <c r="B15" s="6">
        <v>3173356</v>
      </c>
      <c r="C15" s="6">
        <v>1490356</v>
      </c>
      <c r="D15" s="6">
        <v>333265</v>
      </c>
      <c r="E15" s="6">
        <v>1452707</v>
      </c>
      <c r="F15" s="6">
        <f t="shared" si="0"/>
        <v>37649</v>
      </c>
    </row>
    <row r="16" spans="1:6" ht="24.75" customHeight="1">
      <c r="A16" s="16" t="s">
        <v>285</v>
      </c>
      <c r="B16" s="6">
        <v>4150644</v>
      </c>
      <c r="C16" s="6">
        <v>2650644</v>
      </c>
      <c r="D16" s="6">
        <v>0</v>
      </c>
      <c r="E16" s="6">
        <v>10319</v>
      </c>
      <c r="F16" s="6">
        <f t="shared" si="0"/>
        <v>2640325</v>
      </c>
    </row>
    <row r="17" spans="1:6" ht="24.75" customHeight="1">
      <c r="A17" s="18" t="s">
        <v>288</v>
      </c>
      <c r="B17" s="6">
        <f>SUM(B18)</f>
        <v>115275000</v>
      </c>
      <c r="C17" s="6">
        <f>SUM(C18)</f>
        <v>50658000</v>
      </c>
      <c r="D17" s="6">
        <f>SUM(D18)</f>
        <v>1884800</v>
      </c>
      <c r="E17" s="6">
        <f>SUM(E18)</f>
        <v>7729822</v>
      </c>
      <c r="F17" s="6">
        <f t="shared" si="0"/>
        <v>42928178</v>
      </c>
    </row>
    <row r="18" spans="1:6" ht="24.75" customHeight="1">
      <c r="A18" s="19" t="s">
        <v>289</v>
      </c>
      <c r="B18" s="6">
        <f>SUM(B19:B23)</f>
        <v>115275000</v>
      </c>
      <c r="C18" s="6">
        <f>SUM(C19:C23)</f>
        <v>50658000</v>
      </c>
      <c r="D18" s="6">
        <f>SUM(D19:D23)</f>
        <v>1884800</v>
      </c>
      <c r="E18" s="6">
        <f>SUM(E19:E23)</f>
        <v>7729822</v>
      </c>
      <c r="F18" s="6">
        <f t="shared" si="0"/>
        <v>42928178</v>
      </c>
    </row>
    <row r="19" spans="1:6" ht="24.75" customHeight="1">
      <c r="A19" s="16" t="s">
        <v>283</v>
      </c>
      <c r="B19" s="6">
        <v>7254000</v>
      </c>
      <c r="C19" s="6">
        <v>4140000</v>
      </c>
      <c r="D19" s="6">
        <v>360805</v>
      </c>
      <c r="E19" s="6">
        <v>3463117</v>
      </c>
      <c r="F19" s="6">
        <f t="shared" si="0"/>
        <v>676883</v>
      </c>
    </row>
    <row r="20" spans="1:6" ht="24.75" customHeight="1">
      <c r="A20" s="7" t="s">
        <v>284</v>
      </c>
      <c r="B20" s="6">
        <v>14048486</v>
      </c>
      <c r="C20" s="6">
        <v>5845486</v>
      </c>
      <c r="D20" s="6">
        <v>1399923</v>
      </c>
      <c r="E20" s="6">
        <v>3844860</v>
      </c>
      <c r="F20" s="6">
        <f t="shared" si="0"/>
        <v>2000626</v>
      </c>
    </row>
    <row r="21" spans="1:6" ht="24.75" customHeight="1">
      <c r="A21" s="16" t="s">
        <v>285</v>
      </c>
      <c r="B21" s="6">
        <v>15724514</v>
      </c>
      <c r="C21" s="6">
        <v>672514</v>
      </c>
      <c r="D21" s="6">
        <v>124072</v>
      </c>
      <c r="E21" s="6">
        <v>421845</v>
      </c>
      <c r="F21" s="6">
        <f t="shared" si="0"/>
        <v>250669</v>
      </c>
    </row>
    <row r="22" spans="1:6" ht="24.75" customHeight="1">
      <c r="A22" s="17" t="s">
        <v>286</v>
      </c>
      <c r="B22" s="6">
        <v>77248000</v>
      </c>
      <c r="C22" s="6">
        <v>40000000</v>
      </c>
      <c r="D22" s="6">
        <v>0</v>
      </c>
      <c r="E22" s="6">
        <f>D22</f>
        <v>0</v>
      </c>
      <c r="F22" s="6">
        <f t="shared" si="0"/>
        <v>40000000</v>
      </c>
    </row>
    <row r="23" spans="1:6" ht="24.75" customHeight="1">
      <c r="A23" s="7" t="s">
        <v>290</v>
      </c>
      <c r="B23" s="6">
        <v>1000000</v>
      </c>
      <c r="C23" s="6"/>
      <c r="D23" s="6">
        <v>0</v>
      </c>
      <c r="E23" s="6">
        <v>0</v>
      </c>
      <c r="F23" s="6">
        <f t="shared" si="0"/>
        <v>0</v>
      </c>
    </row>
    <row r="24" spans="1:6" ht="24.75" customHeight="1">
      <c r="A24" s="18" t="s">
        <v>291</v>
      </c>
      <c r="B24" s="6">
        <f>SUM(B25)</f>
        <v>19879000</v>
      </c>
      <c r="C24" s="6">
        <f>C25</f>
        <v>9532000</v>
      </c>
      <c r="D24" s="6">
        <f>D25</f>
        <v>923834</v>
      </c>
      <c r="E24" s="6">
        <f>E25</f>
        <v>1713618</v>
      </c>
      <c r="F24" s="6">
        <f t="shared" si="0"/>
        <v>7818382</v>
      </c>
    </row>
    <row r="25" spans="1:6" ht="24.75" customHeight="1">
      <c r="A25" s="16" t="s">
        <v>292</v>
      </c>
      <c r="B25" s="6">
        <f>B26+B27</f>
        <v>19879000</v>
      </c>
      <c r="C25" s="6">
        <f>C26</f>
        <v>9532000</v>
      </c>
      <c r="D25" s="6">
        <f>D26+D27</f>
        <v>923834</v>
      </c>
      <c r="E25" s="6">
        <f>E26</f>
        <v>1713618</v>
      </c>
      <c r="F25" s="6">
        <f t="shared" si="0"/>
        <v>7818382</v>
      </c>
    </row>
    <row r="26" spans="1:6" ht="24.75" customHeight="1">
      <c r="A26" s="7" t="s">
        <v>284</v>
      </c>
      <c r="B26" s="6">
        <v>19879000</v>
      </c>
      <c r="C26" s="6">
        <v>9532000</v>
      </c>
      <c r="D26" s="6">
        <v>923834</v>
      </c>
      <c r="E26" s="6">
        <v>1713618</v>
      </c>
      <c r="F26" s="6">
        <f t="shared" si="0"/>
        <v>7818382</v>
      </c>
    </row>
    <row r="27" spans="1:6" ht="24.75" customHeight="1">
      <c r="A27" s="16" t="s">
        <v>285</v>
      </c>
      <c r="B27" s="6"/>
      <c r="C27" s="6"/>
      <c r="D27" s="6">
        <v>0</v>
      </c>
      <c r="E27" s="6">
        <f>D27</f>
        <v>0</v>
      </c>
      <c r="F27" s="6">
        <f t="shared" si="0"/>
        <v>0</v>
      </c>
    </row>
    <row r="28" spans="1:6" ht="24.75" customHeight="1">
      <c r="A28" s="18" t="s">
        <v>293</v>
      </c>
      <c r="B28" s="6">
        <f>B29</f>
        <v>635879</v>
      </c>
      <c r="C28" s="6">
        <f>C29</f>
        <v>0</v>
      </c>
      <c r="D28" s="6">
        <v>0</v>
      </c>
      <c r="E28" s="6">
        <v>0</v>
      </c>
      <c r="F28" s="6">
        <f t="shared" si="0"/>
        <v>0</v>
      </c>
    </row>
    <row r="29" spans="1:6" ht="24.75" customHeight="1">
      <c r="A29" s="7" t="s">
        <v>294</v>
      </c>
      <c r="B29" s="6">
        <f>B30</f>
        <v>635879</v>
      </c>
      <c r="C29" s="6">
        <f>C30</f>
        <v>0</v>
      </c>
      <c r="D29" s="6">
        <f>D30</f>
        <v>0</v>
      </c>
      <c r="E29" s="6">
        <v>0</v>
      </c>
      <c r="F29" s="6">
        <f t="shared" si="0"/>
        <v>0</v>
      </c>
    </row>
    <row r="30" spans="1:6" ht="24.75" customHeight="1">
      <c r="A30" s="7" t="s">
        <v>290</v>
      </c>
      <c r="B30" s="6">
        <v>635879</v>
      </c>
      <c r="C30" s="6">
        <v>0</v>
      </c>
      <c r="D30" s="6"/>
      <c r="E30" s="6">
        <v>0</v>
      </c>
      <c r="F30" s="6">
        <f t="shared" si="0"/>
        <v>0</v>
      </c>
    </row>
    <row r="31" spans="1:6" ht="24.75" customHeight="1">
      <c r="A31" s="18" t="s">
        <v>295</v>
      </c>
      <c r="B31" s="6">
        <f>SUM(B32)</f>
        <v>1607141000</v>
      </c>
      <c r="C31" s="6">
        <f>SUM(C32)</f>
        <v>371735000</v>
      </c>
      <c r="D31" s="6">
        <f>SUM(D32)</f>
        <v>2481711</v>
      </c>
      <c r="E31" s="6">
        <f>SUM(E32)</f>
        <v>15375961</v>
      </c>
      <c r="F31" s="6">
        <f t="shared" si="0"/>
        <v>356359039</v>
      </c>
    </row>
    <row r="32" spans="1:6" ht="24.75" customHeight="1">
      <c r="A32" s="20" t="s">
        <v>296</v>
      </c>
      <c r="B32" s="6">
        <f>SUM(B33:B36)</f>
        <v>1607141000</v>
      </c>
      <c r="C32" s="6">
        <f>SUM(C33:C36)</f>
        <v>371735000</v>
      </c>
      <c r="D32" s="6">
        <f>SUM(D33:D36)</f>
        <v>2481711</v>
      </c>
      <c r="E32" s="6">
        <f>SUM(E33:E36)</f>
        <v>15375961</v>
      </c>
      <c r="F32" s="6">
        <f t="shared" si="0"/>
        <v>356359039</v>
      </c>
    </row>
    <row r="33" spans="1:6" ht="24.75" customHeight="1">
      <c r="A33" s="16" t="s">
        <v>283</v>
      </c>
      <c r="B33" s="6">
        <v>2741000</v>
      </c>
      <c r="C33" s="6">
        <v>1729000</v>
      </c>
      <c r="D33" s="6">
        <v>109718</v>
      </c>
      <c r="E33" s="6">
        <v>1093392</v>
      </c>
      <c r="F33" s="6">
        <f t="shared" si="0"/>
        <v>635608</v>
      </c>
    </row>
    <row r="34" spans="1:6" ht="24.75" customHeight="1">
      <c r="A34" s="7" t="s">
        <v>284</v>
      </c>
      <c r="B34" s="6">
        <v>60623000</v>
      </c>
      <c r="C34" s="6">
        <v>23764000</v>
      </c>
      <c r="D34" s="6">
        <v>2371993</v>
      </c>
      <c r="E34" s="6">
        <v>14276101</v>
      </c>
      <c r="F34" s="6">
        <f t="shared" si="0"/>
        <v>9487899</v>
      </c>
    </row>
    <row r="35" spans="1:6" ht="24.75" customHeight="1">
      <c r="A35" s="16" t="s">
        <v>285</v>
      </c>
      <c r="B35" s="6">
        <v>234050000</v>
      </c>
      <c r="C35" s="6">
        <v>53300000</v>
      </c>
      <c r="D35" s="6">
        <v>0</v>
      </c>
      <c r="E35" s="6">
        <v>6468</v>
      </c>
      <c r="F35" s="6">
        <f t="shared" si="0"/>
        <v>53293532</v>
      </c>
    </row>
    <row r="36" spans="1:6" ht="24.75" customHeight="1">
      <c r="A36" s="30" t="s">
        <v>286</v>
      </c>
      <c r="B36" s="11">
        <v>1309727000</v>
      </c>
      <c r="C36" s="11">
        <v>292942000</v>
      </c>
      <c r="D36" s="11">
        <v>0</v>
      </c>
      <c r="E36" s="11">
        <v>0</v>
      </c>
      <c r="F36" s="6">
        <f t="shared" si="0"/>
        <v>292942000</v>
      </c>
    </row>
    <row r="37" spans="1:6" ht="24.75" customHeight="1">
      <c r="A37" s="21" t="s">
        <v>297</v>
      </c>
      <c r="B37" s="11">
        <f>B7+B17+B24+B28+B31</f>
        <v>1987577479</v>
      </c>
      <c r="C37" s="11">
        <f>SUM(C7+C17+C24+C31)</f>
        <v>580850000</v>
      </c>
      <c r="D37" s="11">
        <f>SUM(D7+D17+D24+D31)</f>
        <v>19531164</v>
      </c>
      <c r="E37" s="11">
        <f>SUM(E7+E17+E24+E31)</f>
        <v>150038797</v>
      </c>
      <c r="F37" s="22">
        <f t="shared" si="0"/>
        <v>430811203</v>
      </c>
    </row>
    <row r="38" spans="1:6" ht="24.75" customHeight="1">
      <c r="A38" s="23" t="s">
        <v>298</v>
      </c>
      <c r="B38" s="6">
        <f>B39</f>
        <v>12675143</v>
      </c>
      <c r="C38" s="6">
        <f>SUM(C39)</f>
        <v>12675143</v>
      </c>
      <c r="D38" s="6">
        <f aca="true" t="shared" si="1" ref="D38:E40">D39</f>
        <v>1115152</v>
      </c>
      <c r="E38" s="6">
        <f t="shared" si="1"/>
        <v>12660515</v>
      </c>
      <c r="F38" s="6">
        <f t="shared" si="0"/>
        <v>14628</v>
      </c>
    </row>
    <row r="39" spans="1:6" ht="24.75" customHeight="1">
      <c r="A39" s="24" t="s">
        <v>299</v>
      </c>
      <c r="B39" s="6">
        <f>B40</f>
        <v>12675143</v>
      </c>
      <c r="C39" s="6">
        <f>C40</f>
        <v>12675143</v>
      </c>
      <c r="D39" s="6">
        <f t="shared" si="1"/>
        <v>1115152</v>
      </c>
      <c r="E39" s="6">
        <f t="shared" si="1"/>
        <v>12660515</v>
      </c>
      <c r="F39" s="6">
        <f t="shared" si="0"/>
        <v>14628</v>
      </c>
    </row>
    <row r="40" spans="1:6" ht="24.75" customHeight="1">
      <c r="A40" s="25" t="s">
        <v>300</v>
      </c>
      <c r="B40" s="6">
        <f>B41</f>
        <v>12675143</v>
      </c>
      <c r="C40" s="6">
        <f>C41</f>
        <v>12675143</v>
      </c>
      <c r="D40" s="6">
        <f t="shared" si="1"/>
        <v>1115152</v>
      </c>
      <c r="E40" s="6">
        <f t="shared" si="1"/>
        <v>12660515</v>
      </c>
      <c r="F40" s="6">
        <f t="shared" si="0"/>
        <v>14628</v>
      </c>
    </row>
    <row r="41" spans="1:6" ht="24.75" customHeight="1">
      <c r="A41" s="16" t="s">
        <v>283</v>
      </c>
      <c r="B41" s="6">
        <v>12675143</v>
      </c>
      <c r="C41" s="6">
        <v>12675143</v>
      </c>
      <c r="D41" s="6">
        <v>1115152</v>
      </c>
      <c r="E41" s="6">
        <v>12660515</v>
      </c>
      <c r="F41" s="6">
        <f t="shared" si="0"/>
        <v>14628</v>
      </c>
    </row>
    <row r="42" spans="1:6" ht="24.75" customHeight="1">
      <c r="A42" s="23" t="s">
        <v>301</v>
      </c>
      <c r="B42" s="6">
        <f>B43+B47</f>
        <v>2088870</v>
      </c>
      <c r="C42" s="6">
        <f>C43</f>
        <v>2088870</v>
      </c>
      <c r="D42" s="6">
        <f>D43+D47</f>
        <v>0</v>
      </c>
      <c r="E42" s="6">
        <f>E43+E47</f>
        <v>2088870</v>
      </c>
      <c r="F42" s="6">
        <f>F43+F47</f>
        <v>0</v>
      </c>
    </row>
    <row r="43" spans="1:6" ht="24.75" customHeight="1">
      <c r="A43" s="31" t="s">
        <v>302</v>
      </c>
      <c r="B43" s="6">
        <f>B44</f>
        <v>2088870</v>
      </c>
      <c r="C43" s="6">
        <f>C44</f>
        <v>2088870</v>
      </c>
      <c r="D43" s="6">
        <f>SUM(D44)</f>
        <v>0</v>
      </c>
      <c r="E43" s="6">
        <f>SUM(E44)</f>
        <v>2088870</v>
      </c>
      <c r="F43" s="6">
        <f>SUM(F44)</f>
        <v>0</v>
      </c>
    </row>
    <row r="44" spans="1:6" ht="24.75" customHeight="1">
      <c r="A44" s="16" t="s">
        <v>303</v>
      </c>
      <c r="B44" s="6">
        <f>B45+B46</f>
        <v>2088870</v>
      </c>
      <c r="C44" s="6">
        <f>C45+C46</f>
        <v>2088870</v>
      </c>
      <c r="D44" s="6">
        <v>0</v>
      </c>
      <c r="E44" s="6">
        <f>E45+E46</f>
        <v>2088870</v>
      </c>
      <c r="F44" s="6">
        <f>F45+F46</f>
        <v>0</v>
      </c>
    </row>
    <row r="45" spans="1:6" ht="24.75" customHeight="1">
      <c r="A45" s="16" t="s">
        <v>283</v>
      </c>
      <c r="B45" s="6">
        <v>2057870</v>
      </c>
      <c r="C45" s="6">
        <f>B45</f>
        <v>2057870</v>
      </c>
      <c r="D45" s="6">
        <v>0</v>
      </c>
      <c r="E45" s="6">
        <v>2057870</v>
      </c>
      <c r="F45" s="6">
        <f>SUM(C45-E45)</f>
        <v>0</v>
      </c>
    </row>
    <row r="46" spans="1:6" ht="24.75" customHeight="1">
      <c r="A46" s="17" t="s">
        <v>286</v>
      </c>
      <c r="B46" s="6">
        <v>31000</v>
      </c>
      <c r="C46" s="6">
        <f>B46</f>
        <v>31000</v>
      </c>
      <c r="D46" s="6">
        <v>0</v>
      </c>
      <c r="E46" s="6">
        <v>31000</v>
      </c>
      <c r="F46" s="6">
        <f>SUM(C46-E46)</f>
        <v>0</v>
      </c>
    </row>
    <row r="47" spans="1:6" ht="24.75" customHeight="1">
      <c r="A47" s="18" t="s">
        <v>304</v>
      </c>
      <c r="B47" s="6">
        <f aca="true" t="shared" si="2" ref="B47:E48">B48</f>
        <v>0</v>
      </c>
      <c r="C47" s="6">
        <f t="shared" si="2"/>
        <v>0</v>
      </c>
      <c r="D47" s="6">
        <f t="shared" si="2"/>
        <v>0</v>
      </c>
      <c r="E47" s="6">
        <f t="shared" si="2"/>
        <v>0</v>
      </c>
      <c r="F47" s="6">
        <f>SUM(F48)</f>
        <v>0</v>
      </c>
    </row>
    <row r="48" spans="1:6" ht="24.75" customHeight="1">
      <c r="A48" s="26" t="s">
        <v>304</v>
      </c>
      <c r="B48" s="6">
        <f t="shared" si="2"/>
        <v>0</v>
      </c>
      <c r="C48" s="6">
        <f t="shared" si="2"/>
        <v>0</v>
      </c>
      <c r="D48" s="6">
        <f t="shared" si="2"/>
        <v>0</v>
      </c>
      <c r="E48" s="6">
        <f t="shared" si="2"/>
        <v>0</v>
      </c>
      <c r="F48" s="6">
        <f>SUM(F49)</f>
        <v>0</v>
      </c>
    </row>
    <row r="49" spans="1:6" ht="24.75" customHeight="1">
      <c r="A49" s="27" t="s">
        <v>305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306</v>
      </c>
      <c r="B50" s="22">
        <f>SUM(B38+B42)</f>
        <v>14764013</v>
      </c>
      <c r="C50" s="22">
        <f>SUM(C38+C42)</f>
        <v>14764013</v>
      </c>
      <c r="D50" s="22">
        <f>SUM(D38+D42)</f>
        <v>1115152</v>
      </c>
      <c r="E50" s="22">
        <f>SUM(E38+E42)</f>
        <v>14749385</v>
      </c>
      <c r="F50" s="22">
        <f>SUM(F38+F42)</f>
        <v>14628</v>
      </c>
    </row>
    <row r="51" spans="1:6" ht="16.5">
      <c r="A51" s="29" t="s">
        <v>307</v>
      </c>
      <c r="B51" s="11">
        <f>SUM(B37+B50)</f>
        <v>2002341492</v>
      </c>
      <c r="C51" s="11">
        <f>SUM(C37+C50)</f>
        <v>595614013</v>
      </c>
      <c r="D51" s="11">
        <f>SUM(D37+D50)</f>
        <v>20646316</v>
      </c>
      <c r="E51" s="11">
        <f>SUM(E37+E50)</f>
        <v>164788182</v>
      </c>
      <c r="F51" s="11">
        <f>SUM(F37+F50)</f>
        <v>430825831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5"/>
  <dimension ref="A1:G194"/>
  <sheetViews>
    <sheetView workbookViewId="0" topLeftCell="D25">
      <selection activeCell="D16" sqref="D16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308</v>
      </c>
      <c r="B1" s="33"/>
      <c r="C1" s="33"/>
      <c r="D1" s="33"/>
      <c r="E1" s="33"/>
      <c r="F1" s="33"/>
      <c r="G1" s="33"/>
    </row>
    <row r="2" spans="1:7" ht="27.75">
      <c r="A2" s="34" t="s">
        <v>309</v>
      </c>
      <c r="B2" s="35"/>
      <c r="C2" s="35"/>
      <c r="D2" s="35"/>
      <c r="E2" s="35"/>
      <c r="F2" s="35"/>
      <c r="G2" s="35"/>
    </row>
    <row r="3" spans="1:7" ht="16.5">
      <c r="A3" s="36" t="s">
        <v>373</v>
      </c>
      <c r="B3" s="37"/>
      <c r="C3" s="37"/>
      <c r="D3" s="37"/>
      <c r="E3" s="37"/>
      <c r="F3" s="37"/>
      <c r="G3" s="37"/>
    </row>
    <row r="4" spans="1:7" ht="18.75" customHeight="1">
      <c r="A4" s="38" t="s">
        <v>310</v>
      </c>
      <c r="B4" s="38" t="s">
        <v>311</v>
      </c>
      <c r="C4" s="2" t="s">
        <v>312</v>
      </c>
      <c r="D4" s="40" t="s">
        <v>313</v>
      </c>
      <c r="E4" s="41"/>
      <c r="F4" s="38" t="s">
        <v>314</v>
      </c>
      <c r="G4" s="38" t="s">
        <v>315</v>
      </c>
    </row>
    <row r="5" spans="1:7" ht="16.5">
      <c r="A5" s="39"/>
      <c r="B5" s="39"/>
      <c r="C5" s="3" t="s">
        <v>316</v>
      </c>
      <c r="D5" s="3" t="s">
        <v>317</v>
      </c>
      <c r="E5" s="4" t="s">
        <v>318</v>
      </c>
      <c r="F5" s="39"/>
      <c r="G5" s="39"/>
    </row>
    <row r="6" spans="1:7" ht="24.75" customHeight="1">
      <c r="A6" s="5" t="s">
        <v>319</v>
      </c>
      <c r="B6" s="6">
        <f aca="true" t="shared" si="0" ref="B6:G6">SUM(B7)</f>
        <v>13500000</v>
      </c>
      <c r="C6" s="6">
        <f t="shared" si="0"/>
        <v>7667000</v>
      </c>
      <c r="D6" s="6">
        <f t="shared" si="0"/>
        <v>1042998</v>
      </c>
      <c r="E6" s="6">
        <f t="shared" si="0"/>
        <v>10170125</v>
      </c>
      <c r="F6" s="6">
        <f t="shared" si="0"/>
        <v>-2503125</v>
      </c>
      <c r="G6" s="6">
        <f t="shared" si="0"/>
        <v>10170125</v>
      </c>
    </row>
    <row r="7" spans="1:7" ht="24.75" customHeight="1">
      <c r="A7" s="7" t="s">
        <v>320</v>
      </c>
      <c r="B7" s="6">
        <f>SUM(B8:B10)</f>
        <v>13500000</v>
      </c>
      <c r="C7" s="6">
        <f>SUM(C8:C10)</f>
        <v>7667000</v>
      </c>
      <c r="D7" s="6">
        <f>D8+D9+D10</f>
        <v>1042998</v>
      </c>
      <c r="E7" s="6">
        <f>E8+E9+E10</f>
        <v>10170125</v>
      </c>
      <c r="F7" s="6">
        <f>C7-E7</f>
        <v>-2503125</v>
      </c>
      <c r="G7" s="6">
        <f>SUM(G8:G10)</f>
        <v>10170125</v>
      </c>
    </row>
    <row r="8" spans="1:7" ht="24.75" customHeight="1">
      <c r="A8" s="7" t="s">
        <v>321</v>
      </c>
      <c r="B8" s="6">
        <v>11000000</v>
      </c>
      <c r="C8" s="6">
        <v>6417000</v>
      </c>
      <c r="D8" s="6">
        <v>924747</v>
      </c>
      <c r="E8" s="6">
        <v>9199053</v>
      </c>
      <c r="F8" s="6">
        <f>C8-E8</f>
        <v>-2782053</v>
      </c>
      <c r="G8" s="6">
        <f>E8</f>
        <v>9199053</v>
      </c>
    </row>
    <row r="9" spans="1:7" ht="24.75" customHeight="1">
      <c r="A9" s="8" t="s">
        <v>322</v>
      </c>
      <c r="B9" s="6">
        <v>2500000</v>
      </c>
      <c r="C9" s="6">
        <v>1250000</v>
      </c>
      <c r="D9" s="6">
        <v>80000</v>
      </c>
      <c r="E9" s="6">
        <v>860000</v>
      </c>
      <c r="F9" s="6">
        <f>C9-E9</f>
        <v>390000</v>
      </c>
      <c r="G9" s="6">
        <v>860000</v>
      </c>
    </row>
    <row r="10" spans="1:7" ht="24.75" customHeight="1">
      <c r="A10" s="7" t="s">
        <v>323</v>
      </c>
      <c r="B10" s="6">
        <v>0</v>
      </c>
      <c r="C10" s="6">
        <v>0</v>
      </c>
      <c r="D10" s="6">
        <v>38251</v>
      </c>
      <c r="E10" s="6">
        <v>111072</v>
      </c>
      <c r="F10" s="6">
        <f>C10-E10</f>
        <v>-111072</v>
      </c>
      <c r="G10" s="6">
        <f>E10</f>
        <v>111072</v>
      </c>
    </row>
    <row r="11" spans="1:7" ht="24.75" customHeight="1">
      <c r="A11" s="9" t="s">
        <v>324</v>
      </c>
      <c r="B11" s="6">
        <f aca="true" t="shared" si="1" ref="B11:G11">SUM(B12+B16)</f>
        <v>284402000</v>
      </c>
      <c r="C11" s="6">
        <f t="shared" si="1"/>
        <v>240752000</v>
      </c>
      <c r="D11" s="6">
        <f t="shared" si="1"/>
        <v>35327783</v>
      </c>
      <c r="E11" s="6">
        <f t="shared" si="1"/>
        <v>212315422</v>
      </c>
      <c r="F11" s="6">
        <f t="shared" si="1"/>
        <v>28436578</v>
      </c>
      <c r="G11" s="6">
        <f t="shared" si="1"/>
        <v>212315422</v>
      </c>
    </row>
    <row r="12" spans="1:7" ht="24.75" customHeight="1">
      <c r="A12" s="7" t="s">
        <v>325</v>
      </c>
      <c r="B12" s="6">
        <f>SUM(B13:B15)</f>
        <v>167332000</v>
      </c>
      <c r="C12" s="6">
        <f>SUM(C13:C15)</f>
        <v>123682000</v>
      </c>
      <c r="D12" s="6">
        <f>SUM(D13:D15)</f>
        <v>8990655</v>
      </c>
      <c r="E12" s="6">
        <f>SUM(E13:E15)</f>
        <v>171266460</v>
      </c>
      <c r="F12" s="6">
        <f aca="true" t="shared" si="2" ref="F12:F24">SUM(C12-E12)</f>
        <v>-47584460</v>
      </c>
      <c r="G12" s="6">
        <f aca="true" t="shared" si="3" ref="G12:G17">E12</f>
        <v>171266460</v>
      </c>
    </row>
    <row r="13" spans="1:7" ht="24.75" customHeight="1">
      <c r="A13" s="8" t="s">
        <v>326</v>
      </c>
      <c r="B13" s="6">
        <v>32000000</v>
      </c>
      <c r="C13" s="6">
        <v>18600000</v>
      </c>
      <c r="D13" s="6">
        <v>3400445</v>
      </c>
      <c r="E13" s="6">
        <v>22683925</v>
      </c>
      <c r="F13" s="6">
        <f t="shared" si="2"/>
        <v>-4083925</v>
      </c>
      <c r="G13" s="6">
        <f t="shared" si="3"/>
        <v>22683925</v>
      </c>
    </row>
    <row r="14" spans="1:7" ht="24.75" customHeight="1">
      <c r="A14" s="8" t="s">
        <v>327</v>
      </c>
      <c r="B14" s="6">
        <v>45000000</v>
      </c>
      <c r="C14" s="6">
        <v>26250000</v>
      </c>
      <c r="D14" s="6">
        <v>5547910</v>
      </c>
      <c r="E14" s="6">
        <v>30913346</v>
      </c>
      <c r="F14" s="6">
        <f t="shared" si="2"/>
        <v>-4663346</v>
      </c>
      <c r="G14" s="6">
        <f t="shared" si="3"/>
        <v>30913346</v>
      </c>
    </row>
    <row r="15" spans="1:7" ht="24.75" customHeight="1">
      <c r="A15" s="8" t="s">
        <v>328</v>
      </c>
      <c r="B15" s="6">
        <v>90332000</v>
      </c>
      <c r="C15" s="6">
        <v>78832000</v>
      </c>
      <c r="D15" s="6">
        <v>42300</v>
      </c>
      <c r="E15" s="6">
        <v>117669189</v>
      </c>
      <c r="F15" s="6">
        <f t="shared" si="2"/>
        <v>-38837189</v>
      </c>
      <c r="G15" s="6">
        <f t="shared" si="3"/>
        <v>117669189</v>
      </c>
    </row>
    <row r="16" spans="1:7" ht="24.75" customHeight="1">
      <c r="A16" s="8" t="s">
        <v>329</v>
      </c>
      <c r="B16" s="6">
        <f>B17+B18</f>
        <v>117070000</v>
      </c>
      <c r="C16" s="6">
        <f>C17+C18</f>
        <v>117070000</v>
      </c>
      <c r="D16" s="6">
        <f>D17+D18</f>
        <v>26337128</v>
      </c>
      <c r="E16" s="6">
        <f>E17+E18</f>
        <v>41048962</v>
      </c>
      <c r="F16" s="6">
        <f t="shared" si="2"/>
        <v>76021038</v>
      </c>
      <c r="G16" s="6">
        <f t="shared" si="3"/>
        <v>41048962</v>
      </c>
    </row>
    <row r="17" spans="1:7" ht="24.75" customHeight="1">
      <c r="A17" s="8" t="s">
        <v>330</v>
      </c>
      <c r="B17" s="6">
        <v>20700000</v>
      </c>
      <c r="C17" s="6">
        <f>B17</f>
        <v>20700000</v>
      </c>
      <c r="D17" s="6">
        <v>700</v>
      </c>
      <c r="E17" s="6">
        <v>14712534</v>
      </c>
      <c r="F17" s="6">
        <f t="shared" si="2"/>
        <v>5987466</v>
      </c>
      <c r="G17" s="6">
        <f t="shared" si="3"/>
        <v>14712534</v>
      </c>
    </row>
    <row r="18" spans="1:7" ht="24.75" customHeight="1">
      <c r="A18" s="8" t="s">
        <v>331</v>
      </c>
      <c r="B18" s="6">
        <v>96370000</v>
      </c>
      <c r="C18" s="6">
        <v>96370000</v>
      </c>
      <c r="D18" s="6">
        <v>26336428</v>
      </c>
      <c r="E18" s="6">
        <f>D18</f>
        <v>26336428</v>
      </c>
      <c r="F18" s="6">
        <v>70033572</v>
      </c>
      <c r="G18" s="6">
        <f>E18</f>
        <v>26336428</v>
      </c>
    </row>
    <row r="19" spans="1:7" ht="24.75" customHeight="1">
      <c r="A19" s="9" t="s">
        <v>332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333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334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335</v>
      </c>
      <c r="B22" s="6">
        <f aca="true" t="shared" si="5" ref="B22:E23">B23</f>
        <v>6603000</v>
      </c>
      <c r="C22" s="6">
        <f t="shared" si="5"/>
        <v>4110600</v>
      </c>
      <c r="D22" s="6">
        <f t="shared" si="5"/>
        <v>297773</v>
      </c>
      <c r="E22" s="6">
        <f t="shared" si="5"/>
        <v>2877773</v>
      </c>
      <c r="F22" s="6">
        <f t="shared" si="2"/>
        <v>1232827</v>
      </c>
      <c r="G22" s="6">
        <f>G23</f>
        <v>2877773</v>
      </c>
    </row>
    <row r="23" spans="1:7" ht="24.75" customHeight="1">
      <c r="A23" s="7" t="s">
        <v>336</v>
      </c>
      <c r="B23" s="6">
        <f t="shared" si="5"/>
        <v>6603000</v>
      </c>
      <c r="C23" s="6">
        <f t="shared" si="5"/>
        <v>4110600</v>
      </c>
      <c r="D23" s="6">
        <f t="shared" si="5"/>
        <v>297773</v>
      </c>
      <c r="E23" s="6">
        <f t="shared" si="5"/>
        <v>2877773</v>
      </c>
      <c r="F23" s="6">
        <f t="shared" si="2"/>
        <v>1232827</v>
      </c>
      <c r="G23" s="6">
        <f>G24</f>
        <v>2877773</v>
      </c>
    </row>
    <row r="24" spans="1:7" ht="24.75" customHeight="1">
      <c r="A24" s="7" t="s">
        <v>337</v>
      </c>
      <c r="B24" s="6">
        <v>6603000</v>
      </c>
      <c r="C24" s="6">
        <v>4110600</v>
      </c>
      <c r="D24" s="6">
        <v>297773</v>
      </c>
      <c r="E24" s="6">
        <v>2877773</v>
      </c>
      <c r="F24" s="6">
        <f t="shared" si="2"/>
        <v>1232827</v>
      </c>
      <c r="G24" s="6">
        <f>E24</f>
        <v>2877773</v>
      </c>
    </row>
    <row r="25" spans="1:7" ht="24.75" customHeight="1">
      <c r="A25" s="9" t="s">
        <v>338</v>
      </c>
      <c r="B25" s="6">
        <f>SUM(B26)</f>
        <v>10948000</v>
      </c>
      <c r="C25" s="6">
        <f aca="true" t="shared" si="6" ref="C25:F26">C26</f>
        <v>8068000</v>
      </c>
      <c r="D25" s="6">
        <f t="shared" si="6"/>
        <v>636000</v>
      </c>
      <c r="E25" s="6">
        <f t="shared" si="6"/>
        <v>6426056</v>
      </c>
      <c r="F25" s="6">
        <f t="shared" si="6"/>
        <v>1641944</v>
      </c>
      <c r="G25" s="6">
        <f>SUM(G26)</f>
        <v>6426056</v>
      </c>
    </row>
    <row r="26" spans="1:7" ht="24.75" customHeight="1">
      <c r="A26" s="7" t="s">
        <v>339</v>
      </c>
      <c r="B26" s="6">
        <f>SUM(B27)</f>
        <v>10948000</v>
      </c>
      <c r="C26" s="6">
        <f t="shared" si="6"/>
        <v>8068000</v>
      </c>
      <c r="D26" s="6">
        <f t="shared" si="6"/>
        <v>636000</v>
      </c>
      <c r="E26" s="6">
        <f t="shared" si="6"/>
        <v>6426056</v>
      </c>
      <c r="F26" s="6">
        <f t="shared" si="6"/>
        <v>1641944</v>
      </c>
      <c r="G26" s="6">
        <f>SUM(G27:G27)</f>
        <v>6426056</v>
      </c>
    </row>
    <row r="27" spans="1:7" ht="24.75" customHeight="1">
      <c r="A27" s="10" t="s">
        <v>340</v>
      </c>
      <c r="B27" s="11">
        <v>10948000</v>
      </c>
      <c r="C27" s="11">
        <v>8068000</v>
      </c>
      <c r="D27" s="11">
        <v>636000</v>
      </c>
      <c r="E27" s="11">
        <v>6426056</v>
      </c>
      <c r="F27" s="11">
        <v>1641944</v>
      </c>
      <c r="G27" s="11">
        <f>E27</f>
        <v>6426056</v>
      </c>
    </row>
    <row r="28" spans="1:7" ht="24.75" customHeight="1">
      <c r="A28" s="12" t="s">
        <v>341</v>
      </c>
      <c r="B28" s="11">
        <f aca="true" t="shared" si="7" ref="B28:G28">SUM(B6+B11+B19++B22+B25)</f>
        <v>315453000</v>
      </c>
      <c r="C28" s="11">
        <f t="shared" si="7"/>
        <v>260597600</v>
      </c>
      <c r="D28" s="11">
        <f t="shared" si="7"/>
        <v>37304554</v>
      </c>
      <c r="E28" s="11">
        <f t="shared" si="7"/>
        <v>231789376</v>
      </c>
      <c r="F28" s="11">
        <f t="shared" si="7"/>
        <v>28808224</v>
      </c>
      <c r="G28" s="11">
        <f t="shared" si="7"/>
        <v>231789376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6"/>
  <dimension ref="A1:J51"/>
  <sheetViews>
    <sheetView workbookViewId="0" topLeftCell="A1">
      <pane xSplit="1" ySplit="8" topLeftCell="D3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51" sqref="E5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308</v>
      </c>
      <c r="B1" s="33"/>
      <c r="C1" s="33"/>
      <c r="D1" s="33"/>
      <c r="E1" s="33"/>
      <c r="F1" s="33"/>
    </row>
    <row r="2" spans="1:10" ht="27.75">
      <c r="A2" s="34" t="s">
        <v>342</v>
      </c>
      <c r="B2" s="35"/>
      <c r="C2" s="35"/>
      <c r="D2" s="35"/>
      <c r="E2" s="35"/>
      <c r="F2" s="35"/>
      <c r="J2" s="14"/>
    </row>
    <row r="3" spans="1:6" ht="16.5">
      <c r="A3" s="36" t="s">
        <v>373</v>
      </c>
      <c r="B3" s="37"/>
      <c r="C3" s="37"/>
      <c r="D3" s="37"/>
      <c r="E3" s="37"/>
      <c r="F3" s="37"/>
    </row>
    <row r="4" spans="1:6" ht="16.5">
      <c r="A4" s="38" t="s">
        <v>310</v>
      </c>
      <c r="B4" s="38" t="s">
        <v>311</v>
      </c>
      <c r="C4" s="2" t="s">
        <v>312</v>
      </c>
      <c r="D4" s="40" t="s">
        <v>343</v>
      </c>
      <c r="E4" s="41"/>
      <c r="F4" s="42" t="s">
        <v>344</v>
      </c>
    </row>
    <row r="5" spans="1:6" ht="16.5">
      <c r="A5" s="39"/>
      <c r="B5" s="39"/>
      <c r="C5" s="3" t="s">
        <v>316</v>
      </c>
      <c r="D5" s="3" t="s">
        <v>317</v>
      </c>
      <c r="E5" s="4" t="s">
        <v>318</v>
      </c>
      <c r="F5" s="43"/>
    </row>
    <row r="6" spans="1:6" ht="24.75" customHeight="1">
      <c r="A6" s="5" t="s">
        <v>345</v>
      </c>
      <c r="B6" s="6">
        <f>SUM(B37)</f>
        <v>1987577479</v>
      </c>
      <c r="C6" s="6">
        <f>SUM(C37)</f>
        <v>636077600</v>
      </c>
      <c r="D6" s="6">
        <f>SUM(D37)</f>
        <v>25671642</v>
      </c>
      <c r="E6" s="6">
        <f>SUM(E37)</f>
        <v>175710439</v>
      </c>
      <c r="F6" s="6">
        <f aca="true" t="shared" si="0" ref="F6:F41">SUM(C6-E6)</f>
        <v>460367161</v>
      </c>
    </row>
    <row r="7" spans="1:6" ht="24.75" customHeight="1">
      <c r="A7" s="15" t="s">
        <v>346</v>
      </c>
      <c r="B7" s="6">
        <f>B8+B13</f>
        <v>244796600</v>
      </c>
      <c r="C7" s="6">
        <f>SUM(C8+C13)</f>
        <v>165164600</v>
      </c>
      <c r="D7" s="6">
        <f>SUM(D8+D13)</f>
        <v>16750827</v>
      </c>
      <c r="E7" s="6">
        <f>SUM(E8+E13)</f>
        <v>141970223</v>
      </c>
      <c r="F7" s="6">
        <f t="shared" si="0"/>
        <v>23194377</v>
      </c>
    </row>
    <row r="8" spans="1:6" ht="24.75" customHeight="1">
      <c r="A8" s="16" t="s">
        <v>347</v>
      </c>
      <c r="B8" s="6">
        <f>SUM(B9:B12)</f>
        <v>237136600</v>
      </c>
      <c r="C8" s="6">
        <f>SUM(C9:C12)</f>
        <v>160477600</v>
      </c>
      <c r="D8" s="6">
        <f>SUM(D9:D12)</f>
        <v>13790808</v>
      </c>
      <c r="E8" s="6">
        <f>SUM(E9:E12)</f>
        <v>137491326</v>
      </c>
      <c r="F8" s="6">
        <f t="shared" si="0"/>
        <v>22986274</v>
      </c>
    </row>
    <row r="9" spans="1:6" ht="24.75" customHeight="1">
      <c r="A9" s="16" t="s">
        <v>348</v>
      </c>
      <c r="B9" s="6">
        <v>229872000</v>
      </c>
      <c r="C9" s="6">
        <v>157000000</v>
      </c>
      <c r="D9" s="6">
        <v>13475933</v>
      </c>
      <c r="E9" s="6">
        <v>134746710</v>
      </c>
      <c r="F9" s="6">
        <f t="shared" si="0"/>
        <v>22253290</v>
      </c>
    </row>
    <row r="10" spans="1:6" ht="24.75" customHeight="1">
      <c r="A10" s="7" t="s">
        <v>349</v>
      </c>
      <c r="B10" s="6">
        <v>4775600</v>
      </c>
      <c r="C10" s="6">
        <v>2799600</v>
      </c>
      <c r="D10" s="6">
        <v>314875</v>
      </c>
      <c r="E10" s="6">
        <v>2326616</v>
      </c>
      <c r="F10" s="6">
        <v>472984</v>
      </c>
    </row>
    <row r="11" spans="1:6" ht="24.75" customHeight="1">
      <c r="A11" s="16" t="s">
        <v>350</v>
      </c>
      <c r="B11" s="6">
        <v>1811000</v>
      </c>
      <c r="C11" s="6"/>
      <c r="D11" s="6"/>
      <c r="E11" s="6"/>
      <c r="F11" s="6"/>
    </row>
    <row r="12" spans="1:6" ht="24.75" customHeight="1">
      <c r="A12" s="17" t="s">
        <v>351</v>
      </c>
      <c r="B12" s="6">
        <v>678000</v>
      </c>
      <c r="C12" s="6">
        <f>B12</f>
        <v>678000</v>
      </c>
      <c r="D12" s="6">
        <v>0</v>
      </c>
      <c r="E12" s="6">
        <v>418000</v>
      </c>
      <c r="F12" s="6">
        <v>260000</v>
      </c>
    </row>
    <row r="13" spans="1:6" ht="24.75" customHeight="1">
      <c r="A13" s="16" t="s">
        <v>352</v>
      </c>
      <c r="B13" s="6">
        <f>SUM(B14:B16)</f>
        <v>7660000</v>
      </c>
      <c r="C13" s="6">
        <f>SUM(C14:C16)</f>
        <v>4687000</v>
      </c>
      <c r="D13" s="6">
        <f>D14+D15+D16</f>
        <v>2960019</v>
      </c>
      <c r="E13" s="6">
        <f>E14+E15+E16</f>
        <v>4478897</v>
      </c>
      <c r="F13" s="6">
        <f t="shared" si="0"/>
        <v>208103</v>
      </c>
    </row>
    <row r="14" spans="1:6" ht="24.75" customHeight="1">
      <c r="A14" s="16" t="s">
        <v>348</v>
      </c>
      <c r="B14" s="6">
        <v>186000</v>
      </c>
      <c r="C14" s="6">
        <v>114000</v>
      </c>
      <c r="D14" s="6">
        <v>34000</v>
      </c>
      <c r="E14" s="6">
        <v>89852</v>
      </c>
      <c r="F14" s="6">
        <v>24148</v>
      </c>
    </row>
    <row r="15" spans="1:6" ht="24.75" customHeight="1">
      <c r="A15" s="7" t="s">
        <v>349</v>
      </c>
      <c r="B15" s="6">
        <v>3203192</v>
      </c>
      <c r="C15" s="6">
        <v>1802192</v>
      </c>
      <c r="D15" s="6">
        <v>206106</v>
      </c>
      <c r="E15" s="6">
        <v>1658813</v>
      </c>
      <c r="F15" s="6">
        <v>143379</v>
      </c>
    </row>
    <row r="16" spans="1:6" ht="24.75" customHeight="1">
      <c r="A16" s="16" t="s">
        <v>350</v>
      </c>
      <c r="B16" s="6">
        <v>4270808</v>
      </c>
      <c r="C16" s="6">
        <v>2770808</v>
      </c>
      <c r="D16" s="6">
        <v>2719913</v>
      </c>
      <c r="E16" s="6">
        <v>2730232</v>
      </c>
      <c r="F16" s="6">
        <v>40576</v>
      </c>
    </row>
    <row r="17" spans="1:6" ht="24.75" customHeight="1">
      <c r="A17" s="18" t="s">
        <v>353</v>
      </c>
      <c r="B17" s="6">
        <f>SUM(B18)</f>
        <v>115275000</v>
      </c>
      <c r="C17" s="6">
        <f>SUM(C18)</f>
        <v>73003000</v>
      </c>
      <c r="D17" s="6">
        <f>SUM(D18)</f>
        <v>1164071</v>
      </c>
      <c r="E17" s="6">
        <f>SUM(E18)</f>
        <v>8893893</v>
      </c>
      <c r="F17" s="6">
        <f t="shared" si="0"/>
        <v>64109107</v>
      </c>
    </row>
    <row r="18" spans="1:6" ht="24.75" customHeight="1">
      <c r="A18" s="19" t="s">
        <v>354</v>
      </c>
      <c r="B18" s="6">
        <f>SUM(B19:B23)</f>
        <v>115275000</v>
      </c>
      <c r="C18" s="6">
        <f>SUM(C19:C23)</f>
        <v>73003000</v>
      </c>
      <c r="D18" s="6">
        <f>SUM(D19:D23)</f>
        <v>1164071</v>
      </c>
      <c r="E18" s="6">
        <f>SUM(E19:E23)</f>
        <v>8893893</v>
      </c>
      <c r="F18" s="6">
        <f t="shared" si="0"/>
        <v>64109107</v>
      </c>
    </row>
    <row r="19" spans="1:6" ht="24.75" customHeight="1">
      <c r="A19" s="16" t="s">
        <v>348</v>
      </c>
      <c r="B19" s="6">
        <v>7254000</v>
      </c>
      <c r="C19" s="6">
        <v>4642000</v>
      </c>
      <c r="D19" s="6">
        <v>514158</v>
      </c>
      <c r="E19" s="6">
        <v>3977275</v>
      </c>
      <c r="F19" s="6">
        <v>664725</v>
      </c>
    </row>
    <row r="20" spans="1:6" ht="24.75" customHeight="1">
      <c r="A20" s="7" t="s">
        <v>349</v>
      </c>
      <c r="B20" s="6">
        <v>14048486</v>
      </c>
      <c r="C20" s="6">
        <v>7400486</v>
      </c>
      <c r="D20" s="6">
        <v>649913</v>
      </c>
      <c r="E20" s="6">
        <v>4494773</v>
      </c>
      <c r="F20" s="6">
        <v>2905713</v>
      </c>
    </row>
    <row r="21" spans="1:6" ht="24.75" customHeight="1">
      <c r="A21" s="16" t="s">
        <v>350</v>
      </c>
      <c r="B21" s="6">
        <v>15724514</v>
      </c>
      <c r="C21" s="6">
        <v>672514</v>
      </c>
      <c r="D21" s="6"/>
      <c r="E21" s="6">
        <v>421845</v>
      </c>
      <c r="F21" s="6">
        <f t="shared" si="0"/>
        <v>250669</v>
      </c>
    </row>
    <row r="22" spans="1:6" ht="24.75" customHeight="1">
      <c r="A22" s="17" t="s">
        <v>351</v>
      </c>
      <c r="B22" s="6">
        <v>77248000</v>
      </c>
      <c r="C22" s="6">
        <v>60288000</v>
      </c>
      <c r="D22" s="6">
        <v>0</v>
      </c>
      <c r="E22" s="6">
        <f>D22</f>
        <v>0</v>
      </c>
      <c r="F22" s="6">
        <f t="shared" si="0"/>
        <v>60288000</v>
      </c>
    </row>
    <row r="23" spans="1:6" ht="24.75" customHeight="1">
      <c r="A23" s="7" t="s">
        <v>355</v>
      </c>
      <c r="B23" s="6">
        <v>1000000</v>
      </c>
      <c r="C23" s="6"/>
      <c r="D23" s="6">
        <v>0</v>
      </c>
      <c r="E23" s="6">
        <v>0</v>
      </c>
      <c r="F23" s="6">
        <f t="shared" si="0"/>
        <v>0</v>
      </c>
    </row>
    <row r="24" spans="1:6" ht="24.75" customHeight="1">
      <c r="A24" s="18" t="s">
        <v>356</v>
      </c>
      <c r="B24" s="6">
        <f>SUM(B25)</f>
        <v>19879000</v>
      </c>
      <c r="C24" s="6">
        <f aca="true" t="shared" si="1" ref="C24:F25">C25</f>
        <v>11614000</v>
      </c>
      <c r="D24" s="6">
        <f t="shared" si="1"/>
        <v>529347</v>
      </c>
      <c r="E24" s="6">
        <f t="shared" si="1"/>
        <v>2242965</v>
      </c>
      <c r="F24" s="6">
        <f t="shared" si="1"/>
        <v>9371035</v>
      </c>
    </row>
    <row r="25" spans="1:6" ht="24.75" customHeight="1">
      <c r="A25" s="16" t="s">
        <v>357</v>
      </c>
      <c r="B25" s="6">
        <f>B26+B27</f>
        <v>19879000</v>
      </c>
      <c r="C25" s="6">
        <f t="shared" si="1"/>
        <v>11614000</v>
      </c>
      <c r="D25" s="6">
        <f t="shared" si="1"/>
        <v>529347</v>
      </c>
      <c r="E25" s="6">
        <f t="shared" si="1"/>
        <v>2242965</v>
      </c>
      <c r="F25" s="6">
        <f t="shared" si="1"/>
        <v>9371035</v>
      </c>
    </row>
    <row r="26" spans="1:6" ht="24.75" customHeight="1">
      <c r="A26" s="7" t="s">
        <v>349</v>
      </c>
      <c r="B26" s="6">
        <v>19879000</v>
      </c>
      <c r="C26" s="6">
        <v>11614000</v>
      </c>
      <c r="D26" s="6">
        <v>529347</v>
      </c>
      <c r="E26" s="6">
        <v>2242965</v>
      </c>
      <c r="F26" s="6">
        <v>9371035</v>
      </c>
    </row>
    <row r="27" spans="1:6" ht="24.75" customHeight="1">
      <c r="A27" s="16" t="s">
        <v>350</v>
      </c>
      <c r="B27" s="6"/>
      <c r="C27" s="6"/>
      <c r="D27" s="6">
        <v>0</v>
      </c>
      <c r="E27" s="6">
        <f>D27</f>
        <v>0</v>
      </c>
      <c r="F27" s="6">
        <f t="shared" si="0"/>
        <v>0</v>
      </c>
    </row>
    <row r="28" spans="1:6" ht="24.75" customHeight="1">
      <c r="A28" s="18" t="s">
        <v>358</v>
      </c>
      <c r="B28" s="6">
        <f>B29</f>
        <v>485879</v>
      </c>
      <c r="C28" s="6">
        <f>C29</f>
        <v>0</v>
      </c>
      <c r="D28" s="6">
        <v>0</v>
      </c>
      <c r="E28" s="6">
        <v>0</v>
      </c>
      <c r="F28" s="6">
        <f t="shared" si="0"/>
        <v>0</v>
      </c>
    </row>
    <row r="29" spans="1:6" ht="24.75" customHeight="1">
      <c r="A29" s="7" t="s">
        <v>359</v>
      </c>
      <c r="B29" s="6">
        <f>B30</f>
        <v>485879</v>
      </c>
      <c r="C29" s="6">
        <f>C30</f>
        <v>0</v>
      </c>
      <c r="D29" s="6">
        <f>D30</f>
        <v>0</v>
      </c>
      <c r="E29" s="6">
        <v>0</v>
      </c>
      <c r="F29" s="6">
        <f t="shared" si="0"/>
        <v>0</v>
      </c>
    </row>
    <row r="30" spans="1:6" ht="24.75" customHeight="1">
      <c r="A30" s="7" t="s">
        <v>355</v>
      </c>
      <c r="B30" s="6">
        <v>485879</v>
      </c>
      <c r="C30" s="6">
        <v>0</v>
      </c>
      <c r="D30" s="6"/>
      <c r="E30" s="6">
        <v>0</v>
      </c>
      <c r="F30" s="6">
        <f t="shared" si="0"/>
        <v>0</v>
      </c>
    </row>
    <row r="31" spans="1:6" ht="24.75" customHeight="1">
      <c r="A31" s="18" t="s">
        <v>360</v>
      </c>
      <c r="B31" s="6">
        <f>SUM(B32)</f>
        <v>1607141000</v>
      </c>
      <c r="C31" s="6">
        <f>SUM(C32)</f>
        <v>386296000</v>
      </c>
      <c r="D31" s="6">
        <f>SUM(D32)</f>
        <v>7227397</v>
      </c>
      <c r="E31" s="6">
        <f>SUM(E32)</f>
        <v>22603358</v>
      </c>
      <c r="F31" s="6">
        <f t="shared" si="0"/>
        <v>363692642</v>
      </c>
    </row>
    <row r="32" spans="1:6" ht="24.75" customHeight="1">
      <c r="A32" s="20" t="s">
        <v>361</v>
      </c>
      <c r="B32" s="6">
        <f>SUM(B33:B36)</f>
        <v>1607141000</v>
      </c>
      <c r="C32" s="6">
        <f>SUM(C33:C36)</f>
        <v>386296000</v>
      </c>
      <c r="D32" s="6">
        <f>SUM(D33:D36)</f>
        <v>7227397</v>
      </c>
      <c r="E32" s="6">
        <f>SUM(E33:E36)</f>
        <v>22603358</v>
      </c>
      <c r="F32" s="6">
        <f t="shared" si="0"/>
        <v>363692642</v>
      </c>
    </row>
    <row r="33" spans="1:6" ht="24.75" customHeight="1">
      <c r="A33" s="16" t="s">
        <v>348</v>
      </c>
      <c r="B33" s="6">
        <v>2741000</v>
      </c>
      <c r="C33" s="6">
        <v>1939000</v>
      </c>
      <c r="D33" s="6">
        <v>142427</v>
      </c>
      <c r="E33" s="6">
        <v>1235819</v>
      </c>
      <c r="F33" s="6">
        <f t="shared" si="0"/>
        <v>703181</v>
      </c>
    </row>
    <row r="34" spans="1:6" ht="24.75" customHeight="1">
      <c r="A34" s="7" t="s">
        <v>349</v>
      </c>
      <c r="B34" s="6">
        <v>60623000</v>
      </c>
      <c r="C34" s="6">
        <v>24815000</v>
      </c>
      <c r="D34" s="6">
        <v>7084970</v>
      </c>
      <c r="E34" s="6">
        <v>21361071</v>
      </c>
      <c r="F34" s="6">
        <v>3453929</v>
      </c>
    </row>
    <row r="35" spans="1:6" ht="24.75" customHeight="1">
      <c r="A35" s="16" t="s">
        <v>350</v>
      </c>
      <c r="B35" s="6">
        <v>234050000</v>
      </c>
      <c r="C35" s="6">
        <v>66600000</v>
      </c>
      <c r="D35" s="6">
        <v>0</v>
      </c>
      <c r="E35" s="6">
        <v>6468</v>
      </c>
      <c r="F35" s="6">
        <f t="shared" si="0"/>
        <v>66593532</v>
      </c>
    </row>
    <row r="36" spans="1:6" ht="24.75" customHeight="1">
      <c r="A36" s="30" t="s">
        <v>351</v>
      </c>
      <c r="B36" s="11">
        <v>1309727000</v>
      </c>
      <c r="C36" s="11">
        <v>292942000</v>
      </c>
      <c r="D36" s="11">
        <v>0</v>
      </c>
      <c r="E36" s="11">
        <v>0</v>
      </c>
      <c r="F36" s="6">
        <f t="shared" si="0"/>
        <v>292942000</v>
      </c>
    </row>
    <row r="37" spans="1:6" ht="24.75" customHeight="1">
      <c r="A37" s="21" t="s">
        <v>362</v>
      </c>
      <c r="B37" s="11">
        <f>B7+B17+B24+B28+B31</f>
        <v>1987577479</v>
      </c>
      <c r="C37" s="11">
        <f>SUM(C7+C17+C24+C31)</f>
        <v>636077600</v>
      </c>
      <c r="D37" s="11">
        <f>SUM(D7+D17+D24+D31)</f>
        <v>25671642</v>
      </c>
      <c r="E37" s="11">
        <f>SUM(E7+E17+E24+E31)</f>
        <v>175710439</v>
      </c>
      <c r="F37" s="22">
        <f t="shared" si="0"/>
        <v>460367161</v>
      </c>
    </row>
    <row r="38" spans="1:6" ht="24.75" customHeight="1">
      <c r="A38" s="23" t="s">
        <v>363</v>
      </c>
      <c r="B38" s="6">
        <f aca="true" t="shared" si="2" ref="B38:E40">B39</f>
        <v>15360677</v>
      </c>
      <c r="C38" s="6">
        <f t="shared" si="2"/>
        <v>15360677</v>
      </c>
      <c r="D38" s="6">
        <f t="shared" si="2"/>
        <v>2684977</v>
      </c>
      <c r="E38" s="6">
        <f t="shared" si="2"/>
        <v>15345492</v>
      </c>
      <c r="F38" s="6">
        <f t="shared" si="0"/>
        <v>15185</v>
      </c>
    </row>
    <row r="39" spans="1:6" ht="24.75" customHeight="1">
      <c r="A39" s="24" t="s">
        <v>364</v>
      </c>
      <c r="B39" s="6">
        <f t="shared" si="2"/>
        <v>15360677</v>
      </c>
      <c r="C39" s="6">
        <f t="shared" si="2"/>
        <v>15360677</v>
      </c>
      <c r="D39" s="6">
        <f t="shared" si="2"/>
        <v>2684977</v>
      </c>
      <c r="E39" s="6">
        <f t="shared" si="2"/>
        <v>15345492</v>
      </c>
      <c r="F39" s="6">
        <f t="shared" si="0"/>
        <v>15185</v>
      </c>
    </row>
    <row r="40" spans="1:6" ht="24.75" customHeight="1">
      <c r="A40" s="25" t="s">
        <v>365</v>
      </c>
      <c r="B40" s="6">
        <f t="shared" si="2"/>
        <v>15360677</v>
      </c>
      <c r="C40" s="6">
        <f t="shared" si="2"/>
        <v>15360677</v>
      </c>
      <c r="D40" s="6">
        <f t="shared" si="2"/>
        <v>2684977</v>
      </c>
      <c r="E40" s="6">
        <f t="shared" si="2"/>
        <v>15345492</v>
      </c>
      <c r="F40" s="6">
        <f t="shared" si="0"/>
        <v>15185</v>
      </c>
    </row>
    <row r="41" spans="1:6" ht="24.75" customHeight="1">
      <c r="A41" s="16" t="s">
        <v>348</v>
      </c>
      <c r="B41" s="6">
        <v>15360677</v>
      </c>
      <c r="C41" s="6">
        <v>15360677</v>
      </c>
      <c r="D41" s="6">
        <v>2684977</v>
      </c>
      <c r="E41" s="6">
        <v>15345492</v>
      </c>
      <c r="F41" s="6">
        <f t="shared" si="0"/>
        <v>15185</v>
      </c>
    </row>
    <row r="42" spans="1:6" ht="24.75" customHeight="1">
      <c r="A42" s="23" t="s">
        <v>366</v>
      </c>
      <c r="B42" s="6">
        <f aca="true" t="shared" si="3" ref="B42:D43">B43</f>
        <v>2196610</v>
      </c>
      <c r="C42" s="6">
        <f t="shared" si="3"/>
        <v>2196610</v>
      </c>
      <c r="D42" s="6">
        <f t="shared" si="3"/>
        <v>107740</v>
      </c>
      <c r="E42" s="6">
        <f>E43+E47</f>
        <v>2196610</v>
      </c>
      <c r="F42" s="6">
        <f>F43+F47</f>
        <v>0</v>
      </c>
    </row>
    <row r="43" spans="1:6" ht="24.75" customHeight="1">
      <c r="A43" s="31" t="s">
        <v>367</v>
      </c>
      <c r="B43" s="6">
        <f t="shared" si="3"/>
        <v>2196610</v>
      </c>
      <c r="C43" s="6">
        <f t="shared" si="3"/>
        <v>2196610</v>
      </c>
      <c r="D43" s="6">
        <f t="shared" si="3"/>
        <v>107740</v>
      </c>
      <c r="E43" s="6">
        <f>SUM(E44)</f>
        <v>2196610</v>
      </c>
      <c r="F43" s="6">
        <f>SUM(F44)</f>
        <v>0</v>
      </c>
    </row>
    <row r="44" spans="1:6" ht="24.75" customHeight="1">
      <c r="A44" s="16" t="s">
        <v>368</v>
      </c>
      <c r="B44" s="6">
        <f>B45+B46</f>
        <v>2196610</v>
      </c>
      <c r="C44" s="6">
        <f>C45+C46</f>
        <v>2196610</v>
      </c>
      <c r="D44" s="6">
        <f>D45</f>
        <v>107740</v>
      </c>
      <c r="E44" s="6">
        <f>E45+E46</f>
        <v>2196610</v>
      </c>
      <c r="F44" s="6">
        <f>F45+F46</f>
        <v>0</v>
      </c>
    </row>
    <row r="45" spans="1:6" ht="24.75" customHeight="1">
      <c r="A45" s="16" t="s">
        <v>348</v>
      </c>
      <c r="B45" s="6">
        <v>2165610</v>
      </c>
      <c r="C45" s="6">
        <v>2165610</v>
      </c>
      <c r="D45" s="6">
        <v>107740</v>
      </c>
      <c r="E45" s="6">
        <v>2165610</v>
      </c>
      <c r="F45" s="6">
        <f>SUM(C45-E45)</f>
        <v>0</v>
      </c>
    </row>
    <row r="46" spans="1:6" ht="24.75" customHeight="1">
      <c r="A46" s="17" t="s">
        <v>351</v>
      </c>
      <c r="B46" s="6">
        <v>31000</v>
      </c>
      <c r="C46" s="6">
        <f>B46</f>
        <v>31000</v>
      </c>
      <c r="D46" s="6">
        <v>0</v>
      </c>
      <c r="E46" s="6">
        <v>31000</v>
      </c>
      <c r="F46" s="6">
        <f>SUM(C46-E46)</f>
        <v>0</v>
      </c>
    </row>
    <row r="47" spans="1:6" ht="24.75" customHeight="1">
      <c r="A47" s="18" t="s">
        <v>369</v>
      </c>
      <c r="B47" s="6">
        <f aca="true" t="shared" si="4" ref="B47:E48">B48</f>
        <v>0</v>
      </c>
      <c r="C47" s="6">
        <f t="shared" si="4"/>
        <v>0</v>
      </c>
      <c r="D47" s="6">
        <f t="shared" si="4"/>
        <v>0</v>
      </c>
      <c r="E47" s="6">
        <f t="shared" si="4"/>
        <v>0</v>
      </c>
      <c r="F47" s="6">
        <f>SUM(F48)</f>
        <v>0</v>
      </c>
    </row>
    <row r="48" spans="1:6" ht="24.75" customHeight="1">
      <c r="A48" s="26" t="s">
        <v>369</v>
      </c>
      <c r="B48" s="6">
        <f t="shared" si="4"/>
        <v>0</v>
      </c>
      <c r="C48" s="6">
        <f t="shared" si="4"/>
        <v>0</v>
      </c>
      <c r="D48" s="6">
        <f t="shared" si="4"/>
        <v>0</v>
      </c>
      <c r="E48" s="6">
        <f t="shared" si="4"/>
        <v>0</v>
      </c>
      <c r="F48" s="6">
        <f>SUM(F49)</f>
        <v>0</v>
      </c>
    </row>
    <row r="49" spans="1:6" ht="24.75" customHeight="1">
      <c r="A49" s="27" t="s">
        <v>370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371</v>
      </c>
      <c r="B50" s="22">
        <f>SUM(B38+B42)</f>
        <v>17557287</v>
      </c>
      <c r="C50" s="22">
        <f>SUM(C38+C42)</f>
        <v>17557287</v>
      </c>
      <c r="D50" s="22">
        <f>SUM(D38+D42)</f>
        <v>2792717</v>
      </c>
      <c r="E50" s="22">
        <f>SUM(E38+E42)</f>
        <v>17542102</v>
      </c>
      <c r="F50" s="22">
        <f>SUM(F38+F42)</f>
        <v>15185</v>
      </c>
    </row>
    <row r="51" spans="1:6" ht="16.5">
      <c r="A51" s="29" t="s">
        <v>372</v>
      </c>
      <c r="B51" s="11">
        <f>SUM(B37+B50)</f>
        <v>2005134766</v>
      </c>
      <c r="C51" s="11">
        <f>SUM(C37+C50)</f>
        <v>653634887</v>
      </c>
      <c r="D51" s="11">
        <f>SUM(D37+D50)</f>
        <v>28464359</v>
      </c>
      <c r="E51" s="11">
        <f>SUM(E37+E50)</f>
        <v>193252541</v>
      </c>
      <c r="F51" s="11">
        <f>SUM(F37+F50)</f>
        <v>460382346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7"/>
  <dimension ref="A1:G194"/>
  <sheetViews>
    <sheetView workbookViewId="0" topLeftCell="A1">
      <selection activeCell="B11" sqref="B11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147</v>
      </c>
      <c r="B1" s="33"/>
      <c r="C1" s="33"/>
      <c r="D1" s="33"/>
      <c r="E1" s="33"/>
      <c r="F1" s="33"/>
      <c r="G1" s="33"/>
    </row>
    <row r="2" spans="1:7" ht="27.75">
      <c r="A2" s="34" t="s">
        <v>148</v>
      </c>
      <c r="B2" s="35"/>
      <c r="C2" s="35"/>
      <c r="D2" s="35"/>
      <c r="E2" s="35"/>
      <c r="F2" s="35"/>
      <c r="G2" s="35"/>
    </row>
    <row r="3" spans="1:7" ht="16.5">
      <c r="A3" s="36" t="s">
        <v>374</v>
      </c>
      <c r="B3" s="37"/>
      <c r="C3" s="37"/>
      <c r="D3" s="37"/>
      <c r="E3" s="37"/>
      <c r="F3" s="37"/>
      <c r="G3" s="37"/>
    </row>
    <row r="4" spans="1:7" ht="18.75" customHeight="1">
      <c r="A4" s="38" t="s">
        <v>149</v>
      </c>
      <c r="B4" s="38" t="s">
        <v>150</v>
      </c>
      <c r="C4" s="2" t="s">
        <v>151</v>
      </c>
      <c r="D4" s="40" t="s">
        <v>152</v>
      </c>
      <c r="E4" s="41"/>
      <c r="F4" s="38" t="s">
        <v>153</v>
      </c>
      <c r="G4" s="38" t="s">
        <v>154</v>
      </c>
    </row>
    <row r="5" spans="1:7" ht="16.5">
      <c r="A5" s="39"/>
      <c r="B5" s="39"/>
      <c r="C5" s="3" t="s">
        <v>155</v>
      </c>
      <c r="D5" s="3" t="s">
        <v>156</v>
      </c>
      <c r="E5" s="4" t="s">
        <v>157</v>
      </c>
      <c r="F5" s="39"/>
      <c r="G5" s="39"/>
    </row>
    <row r="6" spans="1:7" ht="24.75" customHeight="1">
      <c r="A6" s="5" t="s">
        <v>158</v>
      </c>
      <c r="B6" s="6">
        <f aca="true" t="shared" si="0" ref="B6:G6">SUM(B7)</f>
        <v>13500000</v>
      </c>
      <c r="C6" s="6">
        <f t="shared" si="0"/>
        <v>8834000</v>
      </c>
      <c r="D6" s="6">
        <f t="shared" si="0"/>
        <v>1123160</v>
      </c>
      <c r="E6" s="6">
        <f t="shared" si="0"/>
        <v>11293285</v>
      </c>
      <c r="F6" s="6">
        <f t="shared" si="0"/>
        <v>-2459285</v>
      </c>
      <c r="G6" s="6">
        <f t="shared" si="0"/>
        <v>11293285</v>
      </c>
    </row>
    <row r="7" spans="1:7" ht="24.75" customHeight="1">
      <c r="A7" s="7" t="s">
        <v>159</v>
      </c>
      <c r="B7" s="6">
        <f>SUM(B8:B10)</f>
        <v>13500000</v>
      </c>
      <c r="C7" s="6">
        <f>SUM(C8:C10)</f>
        <v>8834000</v>
      </c>
      <c r="D7" s="6">
        <f>D8+D9+D10</f>
        <v>1123160</v>
      </c>
      <c r="E7" s="6">
        <f>E8+E9+E10</f>
        <v>11293285</v>
      </c>
      <c r="F7" s="6">
        <f>C7-E7</f>
        <v>-2459285</v>
      </c>
      <c r="G7" s="6">
        <f>SUM(G8:G10)</f>
        <v>11293285</v>
      </c>
    </row>
    <row r="8" spans="1:7" ht="24.75" customHeight="1">
      <c r="A8" s="7" t="s">
        <v>160</v>
      </c>
      <c r="B8" s="6">
        <v>11000000</v>
      </c>
      <c r="C8" s="6">
        <v>7334000</v>
      </c>
      <c r="D8" s="6">
        <v>846956</v>
      </c>
      <c r="E8" s="6">
        <v>10046009</v>
      </c>
      <c r="F8" s="6">
        <f>C8-E8</f>
        <v>-2712009</v>
      </c>
      <c r="G8" s="6">
        <f>E8</f>
        <v>10046009</v>
      </c>
    </row>
    <row r="9" spans="1:7" ht="24.75" customHeight="1">
      <c r="A9" s="8" t="s">
        <v>161</v>
      </c>
      <c r="B9" s="6">
        <v>2500000</v>
      </c>
      <c r="C9" s="6">
        <v>1500000</v>
      </c>
      <c r="D9" s="6">
        <v>240000</v>
      </c>
      <c r="E9" s="6">
        <v>1100000</v>
      </c>
      <c r="F9" s="6">
        <f>C9-E9</f>
        <v>400000</v>
      </c>
      <c r="G9" s="6">
        <f>E9</f>
        <v>1100000</v>
      </c>
    </row>
    <row r="10" spans="1:7" ht="24.75" customHeight="1">
      <c r="A10" s="7" t="s">
        <v>162</v>
      </c>
      <c r="B10" s="6">
        <v>0</v>
      </c>
      <c r="C10" s="6">
        <v>0</v>
      </c>
      <c r="D10" s="6">
        <v>36204</v>
      </c>
      <c r="E10" s="6">
        <v>147276</v>
      </c>
      <c r="F10" s="6">
        <f>C10-E10</f>
        <v>-147276</v>
      </c>
      <c r="G10" s="6">
        <f>E10</f>
        <v>147276</v>
      </c>
    </row>
    <row r="11" spans="1:7" ht="24.75" customHeight="1">
      <c r="A11" s="9" t="s">
        <v>163</v>
      </c>
      <c r="B11" s="6">
        <f aca="true" t="shared" si="1" ref="B11:G11">SUM(B12+B16)</f>
        <v>284402000</v>
      </c>
      <c r="C11" s="6">
        <f t="shared" si="1"/>
        <v>249502000</v>
      </c>
      <c r="D11" s="6">
        <f t="shared" si="1"/>
        <v>5989875</v>
      </c>
      <c r="E11" s="6">
        <f t="shared" si="1"/>
        <v>218305297</v>
      </c>
      <c r="F11" s="6">
        <f t="shared" si="1"/>
        <v>31196703</v>
      </c>
      <c r="G11" s="6">
        <f t="shared" si="1"/>
        <v>218305297</v>
      </c>
    </row>
    <row r="12" spans="1:7" ht="24.75" customHeight="1">
      <c r="A12" s="7" t="s">
        <v>164</v>
      </c>
      <c r="B12" s="6">
        <f>SUM(B13:B15)</f>
        <v>167332000</v>
      </c>
      <c r="C12" s="6">
        <f>SUM(C13:C15)</f>
        <v>132432000</v>
      </c>
      <c r="D12" s="6">
        <f>SUM(D13:D15)</f>
        <v>5828295</v>
      </c>
      <c r="E12" s="6">
        <f>SUM(E13:E15)</f>
        <v>177094755</v>
      </c>
      <c r="F12" s="6">
        <f aca="true" t="shared" si="2" ref="F12:F18">SUM(C12-E12)</f>
        <v>-44662755</v>
      </c>
      <c r="G12" s="6">
        <f aca="true" t="shared" si="3" ref="G12:G18">E12</f>
        <v>177094755</v>
      </c>
    </row>
    <row r="13" spans="1:7" ht="24.75" customHeight="1">
      <c r="A13" s="8" t="s">
        <v>165</v>
      </c>
      <c r="B13" s="6">
        <v>32000000</v>
      </c>
      <c r="C13" s="6">
        <v>21300000</v>
      </c>
      <c r="D13" s="6">
        <v>2297525</v>
      </c>
      <c r="E13" s="6">
        <v>24981450</v>
      </c>
      <c r="F13" s="6">
        <f t="shared" si="2"/>
        <v>-3681450</v>
      </c>
      <c r="G13" s="6">
        <f t="shared" si="3"/>
        <v>24981450</v>
      </c>
    </row>
    <row r="14" spans="1:7" ht="24.75" customHeight="1">
      <c r="A14" s="8" t="s">
        <v>166</v>
      </c>
      <c r="B14" s="6">
        <v>45000000</v>
      </c>
      <c r="C14" s="6">
        <v>30000000</v>
      </c>
      <c r="D14" s="6">
        <v>3528070</v>
      </c>
      <c r="E14" s="6">
        <v>34441416</v>
      </c>
      <c r="F14" s="6">
        <f t="shared" si="2"/>
        <v>-4441416</v>
      </c>
      <c r="G14" s="6">
        <f t="shared" si="3"/>
        <v>34441416</v>
      </c>
    </row>
    <row r="15" spans="1:7" ht="24.75" customHeight="1">
      <c r="A15" s="8" t="s">
        <v>167</v>
      </c>
      <c r="B15" s="6">
        <v>90332000</v>
      </c>
      <c r="C15" s="6">
        <v>81132000</v>
      </c>
      <c r="D15" s="6">
        <v>2700</v>
      </c>
      <c r="E15" s="6">
        <v>117671889</v>
      </c>
      <c r="F15" s="6">
        <f t="shared" si="2"/>
        <v>-36539889</v>
      </c>
      <c r="G15" s="6">
        <f t="shared" si="3"/>
        <v>117671889</v>
      </c>
    </row>
    <row r="16" spans="1:7" ht="24.75" customHeight="1">
      <c r="A16" s="8" t="s">
        <v>168</v>
      </c>
      <c r="B16" s="6">
        <f>B17+B18</f>
        <v>117070000</v>
      </c>
      <c r="C16" s="6">
        <f>C17+C18</f>
        <v>117070000</v>
      </c>
      <c r="D16" s="6">
        <f>D17+D18</f>
        <v>161580</v>
      </c>
      <c r="E16" s="6">
        <f>E17+E18</f>
        <v>41210542</v>
      </c>
      <c r="F16" s="6">
        <f t="shared" si="2"/>
        <v>75859458</v>
      </c>
      <c r="G16" s="6">
        <f t="shared" si="3"/>
        <v>41210542</v>
      </c>
    </row>
    <row r="17" spans="1:7" ht="24.75" customHeight="1">
      <c r="A17" s="8" t="s">
        <v>169</v>
      </c>
      <c r="B17" s="6">
        <v>20700000</v>
      </c>
      <c r="C17" s="6">
        <f>B17</f>
        <v>20700000</v>
      </c>
      <c r="D17" s="6">
        <v>700</v>
      </c>
      <c r="E17" s="6">
        <v>14713234</v>
      </c>
      <c r="F17" s="6">
        <f t="shared" si="2"/>
        <v>5986766</v>
      </c>
      <c r="G17" s="6">
        <f t="shared" si="3"/>
        <v>14713234</v>
      </c>
    </row>
    <row r="18" spans="1:7" ht="24.75" customHeight="1">
      <c r="A18" s="8" t="s">
        <v>170</v>
      </c>
      <c r="B18" s="6">
        <v>96370000</v>
      </c>
      <c r="C18" s="6">
        <v>96370000</v>
      </c>
      <c r="D18" s="6">
        <v>160880</v>
      </c>
      <c r="E18" s="6">
        <v>26497308</v>
      </c>
      <c r="F18" s="6">
        <f t="shared" si="2"/>
        <v>69872692</v>
      </c>
      <c r="G18" s="6">
        <f t="shared" si="3"/>
        <v>26497308</v>
      </c>
    </row>
    <row r="19" spans="1:7" ht="24.75" customHeight="1">
      <c r="A19" s="9" t="s">
        <v>171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aca="true" t="shared" si="5" ref="F19:F24">SUM(C19-E19)</f>
        <v>0</v>
      </c>
      <c r="G19" s="6">
        <f>G20</f>
        <v>0</v>
      </c>
    </row>
    <row r="20" spans="1:7" ht="24.75" customHeight="1">
      <c r="A20" s="7" t="s">
        <v>172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5"/>
        <v>0</v>
      </c>
      <c r="G20" s="6">
        <f>G21</f>
        <v>0</v>
      </c>
    </row>
    <row r="21" spans="1:7" ht="24.75" customHeight="1">
      <c r="A21" s="7" t="s">
        <v>173</v>
      </c>
      <c r="B21" s="6">
        <v>0</v>
      </c>
      <c r="C21" s="6">
        <v>0</v>
      </c>
      <c r="D21" s="6">
        <v>0</v>
      </c>
      <c r="E21" s="6">
        <v>0</v>
      </c>
      <c r="F21" s="6">
        <f t="shared" si="5"/>
        <v>0</v>
      </c>
      <c r="G21" s="6">
        <f>E21</f>
        <v>0</v>
      </c>
    </row>
    <row r="22" spans="1:7" ht="24.75" customHeight="1">
      <c r="A22" s="9" t="s">
        <v>174</v>
      </c>
      <c r="B22" s="6">
        <f aca="true" t="shared" si="6" ref="B22:E23">B23</f>
        <v>6603000</v>
      </c>
      <c r="C22" s="6">
        <f t="shared" si="6"/>
        <v>4110600</v>
      </c>
      <c r="D22" s="6">
        <f>D23</f>
        <v>0</v>
      </c>
      <c r="E22" s="6">
        <f t="shared" si="6"/>
        <v>2877773</v>
      </c>
      <c r="F22" s="6">
        <f t="shared" si="5"/>
        <v>1232827</v>
      </c>
      <c r="G22" s="6">
        <f>G23</f>
        <v>2877773</v>
      </c>
    </row>
    <row r="23" spans="1:7" ht="24.75" customHeight="1">
      <c r="A23" s="7" t="s">
        <v>175</v>
      </c>
      <c r="B23" s="6">
        <f t="shared" si="6"/>
        <v>6603000</v>
      </c>
      <c r="C23" s="6">
        <f t="shared" si="6"/>
        <v>4110600</v>
      </c>
      <c r="D23" s="6">
        <f>D24</f>
        <v>0</v>
      </c>
      <c r="E23" s="6">
        <f t="shared" si="6"/>
        <v>2877773</v>
      </c>
      <c r="F23" s="6">
        <f t="shared" si="5"/>
        <v>1232827</v>
      </c>
      <c r="G23" s="6">
        <f>G24</f>
        <v>2877773</v>
      </c>
    </row>
    <row r="24" spans="1:7" ht="24.75" customHeight="1">
      <c r="A24" s="7" t="s">
        <v>176</v>
      </c>
      <c r="B24" s="6">
        <v>6603000</v>
      </c>
      <c r="C24" s="6">
        <v>4110600</v>
      </c>
      <c r="D24" s="6">
        <v>0</v>
      </c>
      <c r="E24" s="6">
        <v>2877773</v>
      </c>
      <c r="F24" s="6">
        <f t="shared" si="5"/>
        <v>1232827</v>
      </c>
      <c r="G24" s="6">
        <f>E24</f>
        <v>2877773</v>
      </c>
    </row>
    <row r="25" spans="1:7" ht="24.75" customHeight="1">
      <c r="A25" s="9" t="s">
        <v>177</v>
      </c>
      <c r="B25" s="6">
        <f>SUM(B26)</f>
        <v>10948000</v>
      </c>
      <c r="C25" s="6">
        <f aca="true" t="shared" si="7" ref="C25:F26">C26</f>
        <v>8644000</v>
      </c>
      <c r="D25" s="6">
        <f t="shared" si="7"/>
        <v>2177859</v>
      </c>
      <c r="E25" s="6">
        <f t="shared" si="7"/>
        <v>8603915</v>
      </c>
      <c r="F25" s="6">
        <f t="shared" si="7"/>
        <v>40085</v>
      </c>
      <c r="G25" s="6">
        <f>SUM(G26)</f>
        <v>8603915</v>
      </c>
    </row>
    <row r="26" spans="1:7" ht="24.75" customHeight="1">
      <c r="A26" s="7" t="s">
        <v>178</v>
      </c>
      <c r="B26" s="6">
        <f>SUM(B27)</f>
        <v>10948000</v>
      </c>
      <c r="C26" s="6">
        <f t="shared" si="7"/>
        <v>8644000</v>
      </c>
      <c r="D26" s="6">
        <f t="shared" si="7"/>
        <v>2177859</v>
      </c>
      <c r="E26" s="6">
        <f t="shared" si="7"/>
        <v>8603915</v>
      </c>
      <c r="F26" s="6">
        <f t="shared" si="7"/>
        <v>40085</v>
      </c>
      <c r="G26" s="6">
        <f>SUM(G27:G27)</f>
        <v>8603915</v>
      </c>
    </row>
    <row r="27" spans="1:7" ht="24.75" customHeight="1">
      <c r="A27" s="10" t="s">
        <v>179</v>
      </c>
      <c r="B27" s="11">
        <v>10948000</v>
      </c>
      <c r="C27" s="11">
        <v>8644000</v>
      </c>
      <c r="D27" s="11">
        <v>2177859</v>
      </c>
      <c r="E27" s="11">
        <v>8603915</v>
      </c>
      <c r="F27" s="6">
        <f>SUM(C27-E27)</f>
        <v>40085</v>
      </c>
      <c r="G27" s="11">
        <f>E27</f>
        <v>8603915</v>
      </c>
    </row>
    <row r="28" spans="1:7" ht="24.75" customHeight="1">
      <c r="A28" s="12" t="s">
        <v>180</v>
      </c>
      <c r="B28" s="11">
        <f aca="true" t="shared" si="8" ref="B28:G28">SUM(B6+B11+B19++B22+B25)</f>
        <v>315453000</v>
      </c>
      <c r="C28" s="11">
        <f t="shared" si="8"/>
        <v>271090600</v>
      </c>
      <c r="D28" s="11">
        <f t="shared" si="8"/>
        <v>9290894</v>
      </c>
      <c r="E28" s="11">
        <f t="shared" si="8"/>
        <v>241080270</v>
      </c>
      <c r="F28" s="11">
        <f t="shared" si="8"/>
        <v>30010330</v>
      </c>
      <c r="G28" s="11">
        <f t="shared" si="8"/>
        <v>241080270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8"/>
  <dimension ref="A1:J51"/>
  <sheetViews>
    <sheetView workbookViewId="0" topLeftCell="A1">
      <pane xSplit="1" ySplit="8" topLeftCell="B3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51" sqref="B5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147</v>
      </c>
      <c r="B1" s="33"/>
      <c r="C1" s="33"/>
      <c r="D1" s="33"/>
      <c r="E1" s="33"/>
      <c r="F1" s="33"/>
    </row>
    <row r="2" spans="1:10" ht="27.75">
      <c r="A2" s="34" t="s">
        <v>181</v>
      </c>
      <c r="B2" s="35"/>
      <c r="C2" s="35"/>
      <c r="D2" s="35"/>
      <c r="E2" s="35"/>
      <c r="F2" s="35"/>
      <c r="J2" s="14"/>
    </row>
    <row r="3" spans="1:6" ht="16.5">
      <c r="A3" s="36" t="s">
        <v>374</v>
      </c>
      <c r="B3" s="37"/>
      <c r="C3" s="37"/>
      <c r="D3" s="37"/>
      <c r="E3" s="37"/>
      <c r="F3" s="37"/>
    </row>
    <row r="4" spans="1:6" ht="16.5">
      <c r="A4" s="38" t="s">
        <v>149</v>
      </c>
      <c r="B4" s="38" t="s">
        <v>150</v>
      </c>
      <c r="C4" s="2" t="s">
        <v>151</v>
      </c>
      <c r="D4" s="40" t="s">
        <v>182</v>
      </c>
      <c r="E4" s="41"/>
      <c r="F4" s="42" t="s">
        <v>183</v>
      </c>
    </row>
    <row r="5" spans="1:6" ht="16.5">
      <c r="A5" s="39"/>
      <c r="B5" s="39"/>
      <c r="C5" s="3" t="s">
        <v>155</v>
      </c>
      <c r="D5" s="3" t="s">
        <v>156</v>
      </c>
      <c r="E5" s="4" t="s">
        <v>157</v>
      </c>
      <c r="F5" s="43"/>
    </row>
    <row r="6" spans="1:6" ht="24.75" customHeight="1">
      <c r="A6" s="5" t="s">
        <v>184</v>
      </c>
      <c r="B6" s="6">
        <f>SUM(B37)</f>
        <v>1987577479</v>
      </c>
      <c r="C6" s="6">
        <f>SUM(C37)</f>
        <v>1193730760</v>
      </c>
      <c r="D6" s="6">
        <f>SUM(D37)</f>
        <v>339257446</v>
      </c>
      <c r="E6" s="6">
        <f>SUM(E37)</f>
        <v>514967885</v>
      </c>
      <c r="F6" s="6">
        <f aca="true" t="shared" si="0" ref="F6:F11">SUM(C6-E6)</f>
        <v>678762875</v>
      </c>
    </row>
    <row r="7" spans="1:6" ht="24.75" customHeight="1">
      <c r="A7" s="15" t="s">
        <v>185</v>
      </c>
      <c r="B7" s="6">
        <f>B8+B13</f>
        <v>245099760</v>
      </c>
      <c r="C7" s="6">
        <f>SUM(C8+C13)</f>
        <v>182974760</v>
      </c>
      <c r="D7" s="6">
        <f>SUM(D8+D13)</f>
        <v>13725427</v>
      </c>
      <c r="E7" s="6">
        <f>SUM(E8+E13)</f>
        <v>155695650</v>
      </c>
      <c r="F7" s="6">
        <f t="shared" si="0"/>
        <v>27279110</v>
      </c>
    </row>
    <row r="8" spans="1:6" ht="24.75" customHeight="1">
      <c r="A8" s="16" t="s">
        <v>186</v>
      </c>
      <c r="B8" s="6">
        <f>SUM(B9:B12)</f>
        <v>237439760</v>
      </c>
      <c r="C8" s="6">
        <f>SUM(C9:C12)</f>
        <v>177991760</v>
      </c>
      <c r="D8" s="6">
        <f>SUM(D9:D12)</f>
        <v>13379199</v>
      </c>
      <c r="E8" s="6">
        <f>SUM(E9:E12)</f>
        <v>150870525</v>
      </c>
      <c r="F8" s="6">
        <f t="shared" si="0"/>
        <v>27121235</v>
      </c>
    </row>
    <row r="9" spans="1:6" ht="24.75" customHeight="1">
      <c r="A9" s="16" t="s">
        <v>187</v>
      </c>
      <c r="B9" s="6">
        <v>229872000</v>
      </c>
      <c r="C9" s="6">
        <v>172000000</v>
      </c>
      <c r="D9" s="6">
        <v>12634579</v>
      </c>
      <c r="E9" s="6">
        <v>147381289</v>
      </c>
      <c r="F9" s="6">
        <f t="shared" si="0"/>
        <v>24618711</v>
      </c>
    </row>
    <row r="10" spans="1:6" ht="24.75" customHeight="1">
      <c r="A10" s="7" t="s">
        <v>188</v>
      </c>
      <c r="B10" s="6">
        <v>5078760</v>
      </c>
      <c r="C10" s="6">
        <v>3502760</v>
      </c>
      <c r="D10" s="6">
        <v>744620</v>
      </c>
      <c r="E10" s="6">
        <v>3071236</v>
      </c>
      <c r="F10" s="6">
        <f t="shared" si="0"/>
        <v>431524</v>
      </c>
    </row>
    <row r="11" spans="1:6" ht="24.75" customHeight="1">
      <c r="A11" s="16" t="s">
        <v>189</v>
      </c>
      <c r="B11" s="6">
        <v>1811000</v>
      </c>
      <c r="C11" s="6">
        <f>B11</f>
        <v>1811000</v>
      </c>
      <c r="D11" s="6"/>
      <c r="E11" s="6"/>
      <c r="F11" s="6">
        <f t="shared" si="0"/>
        <v>1811000</v>
      </c>
    </row>
    <row r="12" spans="1:6" ht="24.75" customHeight="1">
      <c r="A12" s="17" t="s">
        <v>190</v>
      </c>
      <c r="B12" s="6">
        <v>678000</v>
      </c>
      <c r="C12" s="6">
        <f>B12</f>
        <v>678000</v>
      </c>
      <c r="D12" s="6">
        <v>0</v>
      </c>
      <c r="E12" s="6">
        <v>418000</v>
      </c>
      <c r="F12" s="6">
        <v>260000</v>
      </c>
    </row>
    <row r="13" spans="1:6" ht="24.75" customHeight="1">
      <c r="A13" s="16" t="s">
        <v>191</v>
      </c>
      <c r="B13" s="6">
        <f>SUM(B14:B16)</f>
        <v>7660000</v>
      </c>
      <c r="C13" s="6">
        <f>SUM(C14:C16)</f>
        <v>4983000</v>
      </c>
      <c r="D13" s="6">
        <f>D14+D15+D16</f>
        <v>346228</v>
      </c>
      <c r="E13" s="6">
        <f>E14+E15+E16</f>
        <v>4825125</v>
      </c>
      <c r="F13" s="6">
        <f>SUM(C13-E13)</f>
        <v>157875</v>
      </c>
    </row>
    <row r="14" spans="1:6" ht="24.75" customHeight="1">
      <c r="A14" s="16" t="s">
        <v>187</v>
      </c>
      <c r="B14" s="6">
        <v>186000</v>
      </c>
      <c r="C14" s="6">
        <v>128000</v>
      </c>
      <c r="D14" s="6">
        <v>0</v>
      </c>
      <c r="E14" s="6">
        <v>89852</v>
      </c>
      <c r="F14" s="6">
        <f>SUM(C14-E14)</f>
        <v>38148</v>
      </c>
    </row>
    <row r="15" spans="1:6" ht="24.75" customHeight="1">
      <c r="A15" s="7" t="s">
        <v>188</v>
      </c>
      <c r="B15" s="6">
        <v>3203192</v>
      </c>
      <c r="C15" s="6">
        <v>2084192</v>
      </c>
      <c r="D15" s="6">
        <v>346228</v>
      </c>
      <c r="E15" s="6">
        <v>2005041</v>
      </c>
      <c r="F15" s="6">
        <f>SUM(C15-E15)</f>
        <v>79151</v>
      </c>
    </row>
    <row r="16" spans="1:6" ht="24.75" customHeight="1">
      <c r="A16" s="16" t="s">
        <v>189</v>
      </c>
      <c r="B16" s="6">
        <v>4270808</v>
      </c>
      <c r="C16" s="6">
        <v>2770808</v>
      </c>
      <c r="D16" s="6">
        <v>0</v>
      </c>
      <c r="E16" s="6">
        <v>2730232</v>
      </c>
      <c r="F16" s="6">
        <v>40576</v>
      </c>
    </row>
    <row r="17" spans="1:6" ht="24.75" customHeight="1">
      <c r="A17" s="18" t="s">
        <v>192</v>
      </c>
      <c r="B17" s="6">
        <f>SUM(B18)</f>
        <v>115275000</v>
      </c>
      <c r="C17" s="6">
        <f>SUM(C18)</f>
        <v>90398000</v>
      </c>
      <c r="D17" s="6">
        <f>SUM(D18)</f>
        <v>1152467</v>
      </c>
      <c r="E17" s="6">
        <f>SUM(E18)</f>
        <v>10046360</v>
      </c>
      <c r="F17" s="6">
        <f>SUM(C17-E17)</f>
        <v>80351640</v>
      </c>
    </row>
    <row r="18" spans="1:6" ht="24.75" customHeight="1">
      <c r="A18" s="19" t="s">
        <v>193</v>
      </c>
      <c r="B18" s="6">
        <f>SUM(B19:B23)</f>
        <v>115275000</v>
      </c>
      <c r="C18" s="6">
        <f>SUM(C19:C23)</f>
        <v>90398000</v>
      </c>
      <c r="D18" s="6">
        <f>SUM(D19:D23)</f>
        <v>1152467</v>
      </c>
      <c r="E18" s="6">
        <f>SUM(E19:E23)</f>
        <v>10046360</v>
      </c>
      <c r="F18" s="6">
        <f>SUM(C18-E18)</f>
        <v>80351640</v>
      </c>
    </row>
    <row r="19" spans="1:6" ht="24.75" customHeight="1">
      <c r="A19" s="16" t="s">
        <v>187</v>
      </c>
      <c r="B19" s="6">
        <v>7254000</v>
      </c>
      <c r="C19" s="6">
        <v>5204000</v>
      </c>
      <c r="D19" s="6">
        <v>385638</v>
      </c>
      <c r="E19" s="6">
        <v>4362913</v>
      </c>
      <c r="F19" s="6">
        <f>SUM(C19-E19)</f>
        <v>841087</v>
      </c>
    </row>
    <row r="20" spans="1:6" ht="24.75" customHeight="1">
      <c r="A20" s="7" t="s">
        <v>188</v>
      </c>
      <c r="B20" s="6">
        <v>14048486</v>
      </c>
      <c r="C20" s="6">
        <v>8137486</v>
      </c>
      <c r="D20" s="6">
        <v>766829</v>
      </c>
      <c r="E20" s="6">
        <v>5261602</v>
      </c>
      <c r="F20" s="6">
        <v>2875884</v>
      </c>
    </row>
    <row r="21" spans="1:6" ht="24.75" customHeight="1">
      <c r="A21" s="16" t="s">
        <v>189</v>
      </c>
      <c r="B21" s="6">
        <v>15724514</v>
      </c>
      <c r="C21" s="6">
        <v>672514</v>
      </c>
      <c r="D21" s="6"/>
      <c r="E21" s="6">
        <v>421845</v>
      </c>
      <c r="F21" s="6">
        <f>SUM(C21-E21)</f>
        <v>250669</v>
      </c>
    </row>
    <row r="22" spans="1:6" ht="24.75" customHeight="1">
      <c r="A22" s="17" t="s">
        <v>190</v>
      </c>
      <c r="B22" s="6">
        <v>77248000</v>
      </c>
      <c r="C22" s="6">
        <v>76384000</v>
      </c>
      <c r="D22" s="6">
        <v>0</v>
      </c>
      <c r="E22" s="6">
        <f>D22</f>
        <v>0</v>
      </c>
      <c r="F22" s="6">
        <f>SUM(C22-E22)</f>
        <v>76384000</v>
      </c>
    </row>
    <row r="23" spans="1:6" ht="24.75" customHeight="1">
      <c r="A23" s="7" t="s">
        <v>194</v>
      </c>
      <c r="B23" s="6">
        <v>1000000</v>
      </c>
      <c r="C23" s="6"/>
      <c r="D23" s="6">
        <v>0</v>
      </c>
      <c r="E23" s="6">
        <v>0</v>
      </c>
      <c r="F23" s="6">
        <f>SUM(C23-E23)</f>
        <v>0</v>
      </c>
    </row>
    <row r="24" spans="1:6" ht="24.75" customHeight="1">
      <c r="A24" s="18" t="s">
        <v>195</v>
      </c>
      <c r="B24" s="6">
        <f>SUM(B25)</f>
        <v>19879000</v>
      </c>
      <c r="C24" s="6">
        <f aca="true" t="shared" si="1" ref="C24:F25">C25</f>
        <v>13096000</v>
      </c>
      <c r="D24" s="6">
        <f t="shared" si="1"/>
        <v>198152</v>
      </c>
      <c r="E24" s="6">
        <f t="shared" si="1"/>
        <v>2441117</v>
      </c>
      <c r="F24" s="6">
        <f t="shared" si="1"/>
        <v>10654883</v>
      </c>
    </row>
    <row r="25" spans="1:6" ht="24.75" customHeight="1">
      <c r="A25" s="16" t="s">
        <v>196</v>
      </c>
      <c r="B25" s="6">
        <f>B26+B27</f>
        <v>19879000</v>
      </c>
      <c r="C25" s="6">
        <f t="shared" si="1"/>
        <v>13096000</v>
      </c>
      <c r="D25" s="6">
        <f t="shared" si="1"/>
        <v>198152</v>
      </c>
      <c r="E25" s="6">
        <f t="shared" si="1"/>
        <v>2441117</v>
      </c>
      <c r="F25" s="6">
        <f t="shared" si="1"/>
        <v>10654883</v>
      </c>
    </row>
    <row r="26" spans="1:6" ht="24.75" customHeight="1">
      <c r="A26" s="7" t="s">
        <v>188</v>
      </c>
      <c r="B26" s="6">
        <v>19879000</v>
      </c>
      <c r="C26" s="6">
        <v>13096000</v>
      </c>
      <c r="D26" s="6">
        <v>198152</v>
      </c>
      <c r="E26" s="6">
        <v>2441117</v>
      </c>
      <c r="F26" s="6">
        <f>SUM(C26-E26)</f>
        <v>10654883</v>
      </c>
    </row>
    <row r="27" spans="1:6" ht="24.75" customHeight="1">
      <c r="A27" s="16" t="s">
        <v>189</v>
      </c>
      <c r="B27" s="6"/>
      <c r="C27" s="6"/>
      <c r="D27" s="6">
        <v>0</v>
      </c>
      <c r="E27" s="6">
        <f>D27</f>
        <v>0</v>
      </c>
      <c r="F27" s="6">
        <f aca="true" t="shared" si="2" ref="F27:F33">SUM(C27-E27)</f>
        <v>0</v>
      </c>
    </row>
    <row r="28" spans="1:6" ht="24.75" customHeight="1">
      <c r="A28" s="18" t="s">
        <v>197</v>
      </c>
      <c r="B28" s="6">
        <f>B29</f>
        <v>182719</v>
      </c>
      <c r="C28" s="6">
        <f>C29</f>
        <v>0</v>
      </c>
      <c r="D28" s="6">
        <v>0</v>
      </c>
      <c r="E28" s="6">
        <v>0</v>
      </c>
      <c r="F28" s="6">
        <f t="shared" si="2"/>
        <v>0</v>
      </c>
    </row>
    <row r="29" spans="1:6" ht="24.75" customHeight="1">
      <c r="A29" s="7" t="s">
        <v>198</v>
      </c>
      <c r="B29" s="6">
        <f>B30</f>
        <v>182719</v>
      </c>
      <c r="C29" s="6">
        <f>C30</f>
        <v>0</v>
      </c>
      <c r="D29" s="6">
        <f>D30</f>
        <v>0</v>
      </c>
      <c r="E29" s="6">
        <v>0</v>
      </c>
      <c r="F29" s="6">
        <f t="shared" si="2"/>
        <v>0</v>
      </c>
    </row>
    <row r="30" spans="1:6" ht="24.75" customHeight="1">
      <c r="A30" s="7" t="s">
        <v>194</v>
      </c>
      <c r="B30" s="6">
        <v>182719</v>
      </c>
      <c r="C30" s="6">
        <v>0</v>
      </c>
      <c r="D30" s="6"/>
      <c r="E30" s="6">
        <v>0</v>
      </c>
      <c r="F30" s="6">
        <f t="shared" si="2"/>
        <v>0</v>
      </c>
    </row>
    <row r="31" spans="1:6" ht="24.75" customHeight="1">
      <c r="A31" s="18" t="s">
        <v>199</v>
      </c>
      <c r="B31" s="6">
        <f>SUM(B32)</f>
        <v>1607141000</v>
      </c>
      <c r="C31" s="6">
        <f>SUM(C32)</f>
        <v>907262000</v>
      </c>
      <c r="D31" s="6">
        <f>SUM(D32)</f>
        <v>324181400</v>
      </c>
      <c r="E31" s="6">
        <f>SUM(E32)</f>
        <v>346784758</v>
      </c>
      <c r="F31" s="6">
        <f t="shared" si="2"/>
        <v>560477242</v>
      </c>
    </row>
    <row r="32" spans="1:6" ht="24.75" customHeight="1">
      <c r="A32" s="20" t="s">
        <v>200</v>
      </c>
      <c r="B32" s="6">
        <f>SUM(B33:B36)</f>
        <v>1607141000</v>
      </c>
      <c r="C32" s="6">
        <f>SUM(C33:C36)</f>
        <v>907262000</v>
      </c>
      <c r="D32" s="6">
        <f>SUM(D33:D36)</f>
        <v>324181400</v>
      </c>
      <c r="E32" s="6">
        <f>SUM(E33:E36)</f>
        <v>346784758</v>
      </c>
      <c r="F32" s="6">
        <f t="shared" si="2"/>
        <v>560477242</v>
      </c>
    </row>
    <row r="33" spans="1:6" ht="24.75" customHeight="1">
      <c r="A33" s="16" t="s">
        <v>187</v>
      </c>
      <c r="B33" s="6">
        <v>2741000</v>
      </c>
      <c r="C33" s="6">
        <v>2141000</v>
      </c>
      <c r="D33" s="6">
        <v>107826</v>
      </c>
      <c r="E33" s="6">
        <v>1343645</v>
      </c>
      <c r="F33" s="6">
        <f t="shared" si="2"/>
        <v>797355</v>
      </c>
    </row>
    <row r="34" spans="1:6" ht="24.75" customHeight="1">
      <c r="A34" s="7" t="s">
        <v>188</v>
      </c>
      <c r="B34" s="6">
        <v>60623000</v>
      </c>
      <c r="C34" s="6">
        <v>35554000</v>
      </c>
      <c r="D34" s="6">
        <v>421574</v>
      </c>
      <c r="E34" s="6">
        <v>21782645</v>
      </c>
      <c r="F34" s="6">
        <v>13771355</v>
      </c>
    </row>
    <row r="35" spans="1:6" ht="24.75" customHeight="1">
      <c r="A35" s="16" t="s">
        <v>189</v>
      </c>
      <c r="B35" s="6">
        <v>234050000</v>
      </c>
      <c r="C35" s="6">
        <v>67700000</v>
      </c>
      <c r="D35" s="6">
        <v>2442000</v>
      </c>
      <c r="E35" s="6">
        <v>2448468</v>
      </c>
      <c r="F35" s="6">
        <f aca="true" t="shared" si="3" ref="F35:F41">SUM(C35-E35)</f>
        <v>65251532</v>
      </c>
    </row>
    <row r="36" spans="1:6" ht="24.75" customHeight="1">
      <c r="A36" s="30" t="s">
        <v>190</v>
      </c>
      <c r="B36" s="11">
        <v>1309727000</v>
      </c>
      <c r="C36" s="11">
        <v>801867000</v>
      </c>
      <c r="D36" s="11">
        <v>321210000</v>
      </c>
      <c r="E36" s="11">
        <v>321210000</v>
      </c>
      <c r="F36" s="6">
        <f t="shared" si="3"/>
        <v>480657000</v>
      </c>
    </row>
    <row r="37" spans="1:6" ht="24.75" customHeight="1">
      <c r="A37" s="21" t="s">
        <v>201</v>
      </c>
      <c r="B37" s="11">
        <f>B7+B17+B24+B28+B31</f>
        <v>1987577479</v>
      </c>
      <c r="C37" s="11">
        <f>SUM(C7+C17+C24+C31)</f>
        <v>1193730760</v>
      </c>
      <c r="D37" s="11">
        <f>SUM(D7+D17+D24+D31)</f>
        <v>339257446</v>
      </c>
      <c r="E37" s="11">
        <f>SUM(E7+E17+E24+E31)</f>
        <v>514967885</v>
      </c>
      <c r="F37" s="22">
        <f t="shared" si="3"/>
        <v>678762875</v>
      </c>
    </row>
    <row r="38" spans="1:6" ht="24.75" customHeight="1">
      <c r="A38" s="23" t="s">
        <v>202</v>
      </c>
      <c r="B38" s="6">
        <f aca="true" t="shared" si="4" ref="B38:E40">B39</f>
        <v>17474641</v>
      </c>
      <c r="C38" s="6">
        <f t="shared" si="4"/>
        <v>17474641</v>
      </c>
      <c r="D38" s="6">
        <f t="shared" si="4"/>
        <v>1258582</v>
      </c>
      <c r="E38" s="6">
        <f t="shared" si="4"/>
        <v>16604074</v>
      </c>
      <c r="F38" s="6">
        <f t="shared" si="3"/>
        <v>870567</v>
      </c>
    </row>
    <row r="39" spans="1:6" ht="24.75" customHeight="1">
      <c r="A39" s="24" t="s">
        <v>203</v>
      </c>
      <c r="B39" s="6">
        <f t="shared" si="4"/>
        <v>17474641</v>
      </c>
      <c r="C39" s="6">
        <f t="shared" si="4"/>
        <v>17474641</v>
      </c>
      <c r="D39" s="6">
        <f t="shared" si="4"/>
        <v>1258582</v>
      </c>
      <c r="E39" s="6">
        <f t="shared" si="4"/>
        <v>16604074</v>
      </c>
      <c r="F39" s="6">
        <f t="shared" si="3"/>
        <v>870567</v>
      </c>
    </row>
    <row r="40" spans="1:6" ht="24.75" customHeight="1">
      <c r="A40" s="25" t="s">
        <v>204</v>
      </c>
      <c r="B40" s="6">
        <f t="shared" si="4"/>
        <v>17474641</v>
      </c>
      <c r="C40" s="6">
        <f t="shared" si="4"/>
        <v>17474641</v>
      </c>
      <c r="D40" s="6">
        <f t="shared" si="4"/>
        <v>1258582</v>
      </c>
      <c r="E40" s="6">
        <f t="shared" si="4"/>
        <v>16604074</v>
      </c>
      <c r="F40" s="6">
        <f t="shared" si="3"/>
        <v>870567</v>
      </c>
    </row>
    <row r="41" spans="1:6" ht="24.75" customHeight="1">
      <c r="A41" s="16" t="s">
        <v>187</v>
      </c>
      <c r="B41" s="6">
        <v>17474641</v>
      </c>
      <c r="C41" s="6">
        <v>17474641</v>
      </c>
      <c r="D41" s="6">
        <v>1258582</v>
      </c>
      <c r="E41" s="6">
        <v>16604074</v>
      </c>
      <c r="F41" s="6">
        <f t="shared" si="3"/>
        <v>870567</v>
      </c>
    </row>
    <row r="42" spans="1:6" ht="24.75" customHeight="1">
      <c r="A42" s="23" t="s">
        <v>205</v>
      </c>
      <c r="B42" s="6">
        <f aca="true" t="shared" si="5" ref="B42:D43">B43</f>
        <v>3421310</v>
      </c>
      <c r="C42" s="6">
        <f t="shared" si="5"/>
        <v>3421310</v>
      </c>
      <c r="D42" s="6">
        <f t="shared" si="5"/>
        <v>0</v>
      </c>
      <c r="E42" s="6">
        <f>E43+E47</f>
        <v>2196610</v>
      </c>
      <c r="F42" s="6">
        <f>F43+F47</f>
        <v>1224700</v>
      </c>
    </row>
    <row r="43" spans="1:6" ht="24.75" customHeight="1">
      <c r="A43" s="31" t="s">
        <v>206</v>
      </c>
      <c r="B43" s="6">
        <f t="shared" si="5"/>
        <v>3421310</v>
      </c>
      <c r="C43" s="6">
        <f t="shared" si="5"/>
        <v>3421310</v>
      </c>
      <c r="D43" s="6">
        <f t="shared" si="5"/>
        <v>0</v>
      </c>
      <c r="E43" s="6">
        <f>SUM(E44)</f>
        <v>2196610</v>
      </c>
      <c r="F43" s="6">
        <f>SUM(F44)</f>
        <v>1224700</v>
      </c>
    </row>
    <row r="44" spans="1:6" ht="24.75" customHeight="1">
      <c r="A44" s="16" t="s">
        <v>207</v>
      </c>
      <c r="B44" s="6">
        <f>B45+B46</f>
        <v>3421310</v>
      </c>
      <c r="C44" s="6">
        <f>C45+C46</f>
        <v>3421310</v>
      </c>
      <c r="D44" s="6">
        <f>D45</f>
        <v>0</v>
      </c>
      <c r="E44" s="6">
        <f>E45+E46</f>
        <v>2196610</v>
      </c>
      <c r="F44" s="6">
        <f>F45+F46</f>
        <v>1224700</v>
      </c>
    </row>
    <row r="45" spans="1:6" ht="24.75" customHeight="1">
      <c r="A45" s="16" t="s">
        <v>187</v>
      </c>
      <c r="B45" s="6">
        <v>3390310</v>
      </c>
      <c r="C45" s="6">
        <f>B45</f>
        <v>3390310</v>
      </c>
      <c r="D45" s="6">
        <v>0</v>
      </c>
      <c r="E45" s="6">
        <v>2165610</v>
      </c>
      <c r="F45" s="6">
        <f>SUM(C45-E45)</f>
        <v>1224700</v>
      </c>
    </row>
    <row r="46" spans="1:6" ht="24.75" customHeight="1">
      <c r="A46" s="17" t="s">
        <v>190</v>
      </c>
      <c r="B46" s="6">
        <v>31000</v>
      </c>
      <c r="C46" s="6">
        <f>B46</f>
        <v>31000</v>
      </c>
      <c r="D46" s="6">
        <v>0</v>
      </c>
      <c r="E46" s="6">
        <v>31000</v>
      </c>
      <c r="F46" s="6">
        <f>SUM(C46-E46)</f>
        <v>0</v>
      </c>
    </row>
    <row r="47" spans="1:6" ht="24.75" customHeight="1">
      <c r="A47" s="18" t="s">
        <v>208</v>
      </c>
      <c r="B47" s="6">
        <f aca="true" t="shared" si="6" ref="B47:E48">B48</f>
        <v>0</v>
      </c>
      <c r="C47" s="6">
        <f t="shared" si="6"/>
        <v>0</v>
      </c>
      <c r="D47" s="6">
        <f t="shared" si="6"/>
        <v>0</v>
      </c>
      <c r="E47" s="6">
        <f t="shared" si="6"/>
        <v>0</v>
      </c>
      <c r="F47" s="6">
        <f>SUM(F48)</f>
        <v>0</v>
      </c>
    </row>
    <row r="48" spans="1:6" ht="24.75" customHeight="1">
      <c r="A48" s="26" t="s">
        <v>208</v>
      </c>
      <c r="B48" s="6">
        <f t="shared" si="6"/>
        <v>0</v>
      </c>
      <c r="C48" s="6">
        <f t="shared" si="6"/>
        <v>0</v>
      </c>
      <c r="D48" s="6">
        <f t="shared" si="6"/>
        <v>0</v>
      </c>
      <c r="E48" s="6">
        <f t="shared" si="6"/>
        <v>0</v>
      </c>
      <c r="F48" s="6">
        <f>SUM(F49)</f>
        <v>0</v>
      </c>
    </row>
    <row r="49" spans="1:6" ht="24.75" customHeight="1">
      <c r="A49" s="27" t="s">
        <v>209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210</v>
      </c>
      <c r="B50" s="22">
        <f>SUM(B38+B42)</f>
        <v>20895951</v>
      </c>
      <c r="C50" s="22">
        <f>SUM(C38+C42)</f>
        <v>20895951</v>
      </c>
      <c r="D50" s="22">
        <f>SUM(D38+D42)</f>
        <v>1258582</v>
      </c>
      <c r="E50" s="22">
        <f>SUM(E38+E42)</f>
        <v>18800684</v>
      </c>
      <c r="F50" s="22">
        <f>SUM(F38+F42)</f>
        <v>2095267</v>
      </c>
    </row>
    <row r="51" spans="1:6" ht="16.5">
      <c r="A51" s="29" t="s">
        <v>211</v>
      </c>
      <c r="B51" s="11">
        <f>SUM(B37+B50)</f>
        <v>2008473430</v>
      </c>
      <c r="C51" s="11">
        <f>SUM(C37+C50)</f>
        <v>1214626711</v>
      </c>
      <c r="D51" s="11">
        <f>SUM(D37+D50)</f>
        <v>340516028</v>
      </c>
      <c r="E51" s="11">
        <f>SUM(E37+E50)</f>
        <v>533768569</v>
      </c>
      <c r="F51" s="11">
        <f>SUM(F37+F50)</f>
        <v>680858142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9"/>
  <dimension ref="A1:G194"/>
  <sheetViews>
    <sheetView workbookViewId="0" topLeftCell="C21">
      <selection activeCell="G28" sqref="G28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375</v>
      </c>
      <c r="B1" s="33"/>
      <c r="C1" s="33"/>
      <c r="D1" s="33"/>
      <c r="E1" s="33"/>
      <c r="F1" s="33"/>
      <c r="G1" s="33"/>
    </row>
    <row r="2" spans="1:7" ht="27.75">
      <c r="A2" s="34" t="s">
        <v>376</v>
      </c>
      <c r="B2" s="35"/>
      <c r="C2" s="35"/>
      <c r="D2" s="35"/>
      <c r="E2" s="35"/>
      <c r="F2" s="35"/>
      <c r="G2" s="35"/>
    </row>
    <row r="3" spans="1:7" ht="16.5">
      <c r="A3" s="36" t="s">
        <v>409</v>
      </c>
      <c r="B3" s="37"/>
      <c r="C3" s="37"/>
      <c r="D3" s="37"/>
      <c r="E3" s="37"/>
      <c r="F3" s="37"/>
      <c r="G3" s="37"/>
    </row>
    <row r="4" spans="1:7" ht="18.75" customHeight="1">
      <c r="A4" s="38" t="s">
        <v>377</v>
      </c>
      <c r="B4" s="38" t="s">
        <v>378</v>
      </c>
      <c r="C4" s="2" t="s">
        <v>379</v>
      </c>
      <c r="D4" s="40" t="s">
        <v>380</v>
      </c>
      <c r="E4" s="41"/>
      <c r="F4" s="38" t="s">
        <v>381</v>
      </c>
      <c r="G4" s="38" t="s">
        <v>382</v>
      </c>
    </row>
    <row r="5" spans="1:7" ht="16.5">
      <c r="A5" s="39"/>
      <c r="B5" s="39"/>
      <c r="C5" s="3" t="s">
        <v>383</v>
      </c>
      <c r="D5" s="3" t="s">
        <v>384</v>
      </c>
      <c r="E5" s="4" t="s">
        <v>385</v>
      </c>
      <c r="F5" s="39"/>
      <c r="G5" s="39"/>
    </row>
    <row r="6" spans="1:7" ht="24.75" customHeight="1">
      <c r="A6" s="5" t="s">
        <v>386</v>
      </c>
      <c r="B6" s="6">
        <f aca="true" t="shared" si="0" ref="B6:G6">SUM(B7)</f>
        <v>13500000</v>
      </c>
      <c r="C6" s="6">
        <f t="shared" si="0"/>
        <v>10000000</v>
      </c>
      <c r="D6" s="6">
        <f t="shared" si="0"/>
        <v>2771241</v>
      </c>
      <c r="E6" s="6">
        <f t="shared" si="0"/>
        <v>14064526</v>
      </c>
      <c r="F6" s="6">
        <f t="shared" si="0"/>
        <v>-4064526</v>
      </c>
      <c r="G6" s="6">
        <f t="shared" si="0"/>
        <v>14064526</v>
      </c>
    </row>
    <row r="7" spans="1:7" ht="24.75" customHeight="1">
      <c r="A7" s="7" t="s">
        <v>387</v>
      </c>
      <c r="B7" s="6">
        <f>SUM(B8:B10)</f>
        <v>13500000</v>
      </c>
      <c r="C7" s="6">
        <f>SUM(C8:C10)</f>
        <v>10000000</v>
      </c>
      <c r="D7" s="6">
        <f>D8+D9+D10</f>
        <v>2771241</v>
      </c>
      <c r="E7" s="6">
        <f>E8+E9+E10</f>
        <v>14064526</v>
      </c>
      <c r="F7" s="6">
        <f>C7-E7</f>
        <v>-4064526</v>
      </c>
      <c r="G7" s="6">
        <f>SUM(G8:G10)</f>
        <v>14064526</v>
      </c>
    </row>
    <row r="8" spans="1:7" ht="24.75" customHeight="1">
      <c r="A8" s="7" t="s">
        <v>388</v>
      </c>
      <c r="B8" s="6">
        <v>11000000</v>
      </c>
      <c r="C8" s="6">
        <v>8250000</v>
      </c>
      <c r="D8" s="6">
        <v>2700988</v>
      </c>
      <c r="E8" s="6">
        <v>12746997</v>
      </c>
      <c r="F8" s="6">
        <f>C8-E8</f>
        <v>-4496997</v>
      </c>
      <c r="G8" s="6">
        <f>E8</f>
        <v>12746997</v>
      </c>
    </row>
    <row r="9" spans="1:7" ht="24.75" customHeight="1">
      <c r="A9" s="8" t="s">
        <v>389</v>
      </c>
      <c r="B9" s="6">
        <v>2500000</v>
      </c>
      <c r="C9" s="6">
        <v>1750000</v>
      </c>
      <c r="D9" s="6">
        <v>30000</v>
      </c>
      <c r="E9" s="6">
        <v>1130000</v>
      </c>
      <c r="F9" s="6">
        <f>C9-E9</f>
        <v>620000</v>
      </c>
      <c r="G9" s="6">
        <f>E9</f>
        <v>1130000</v>
      </c>
    </row>
    <row r="10" spans="1:7" ht="24.75" customHeight="1">
      <c r="A10" s="7" t="s">
        <v>390</v>
      </c>
      <c r="B10" s="6">
        <v>0</v>
      </c>
      <c r="C10" s="6">
        <v>0</v>
      </c>
      <c r="D10" s="6">
        <v>40253</v>
      </c>
      <c r="E10" s="6">
        <v>187529</v>
      </c>
      <c r="F10" s="6">
        <f>C10-E10</f>
        <v>-187529</v>
      </c>
      <c r="G10" s="6">
        <f>E10</f>
        <v>187529</v>
      </c>
    </row>
    <row r="11" spans="1:7" ht="24.75" customHeight="1">
      <c r="A11" s="9" t="s">
        <v>391</v>
      </c>
      <c r="B11" s="6">
        <f aca="true" t="shared" si="1" ref="B11:G11">SUM(B12+B16)</f>
        <v>284402000</v>
      </c>
      <c r="C11" s="6">
        <f t="shared" si="1"/>
        <v>258252000</v>
      </c>
      <c r="D11" s="6">
        <f t="shared" si="1"/>
        <v>7853931</v>
      </c>
      <c r="E11" s="6">
        <f t="shared" si="1"/>
        <v>226159228</v>
      </c>
      <c r="F11" s="6">
        <f t="shared" si="1"/>
        <v>32092772</v>
      </c>
      <c r="G11" s="6">
        <f t="shared" si="1"/>
        <v>226159228</v>
      </c>
    </row>
    <row r="12" spans="1:7" ht="24.75" customHeight="1">
      <c r="A12" s="7" t="s">
        <v>392</v>
      </c>
      <c r="B12" s="6">
        <f>SUM(B13:B15)</f>
        <v>167332000</v>
      </c>
      <c r="C12" s="6">
        <f>SUM(C13:C15)</f>
        <v>141182000</v>
      </c>
      <c r="D12" s="6">
        <f>SUM(D13:D15)</f>
        <v>7825989</v>
      </c>
      <c r="E12" s="6">
        <f>SUM(E13:E15)</f>
        <v>184920744</v>
      </c>
      <c r="F12" s="6">
        <f aca="true" t="shared" si="2" ref="F12:F24">SUM(C12-E12)</f>
        <v>-43738744</v>
      </c>
      <c r="G12" s="6">
        <f aca="true" t="shared" si="3" ref="G12:G18">E12</f>
        <v>184920744</v>
      </c>
    </row>
    <row r="13" spans="1:7" ht="24.75" customHeight="1">
      <c r="A13" s="8" t="s">
        <v>393</v>
      </c>
      <c r="B13" s="6">
        <v>32000000</v>
      </c>
      <c r="C13" s="6">
        <v>24000000</v>
      </c>
      <c r="D13" s="6">
        <v>2008659</v>
      </c>
      <c r="E13" s="6">
        <v>26990109</v>
      </c>
      <c r="F13" s="6">
        <f t="shared" si="2"/>
        <v>-2990109</v>
      </c>
      <c r="G13" s="6">
        <f t="shared" si="3"/>
        <v>26990109</v>
      </c>
    </row>
    <row r="14" spans="1:7" ht="24.75" customHeight="1">
      <c r="A14" s="8" t="s">
        <v>394</v>
      </c>
      <c r="B14" s="6">
        <v>45000000</v>
      </c>
      <c r="C14" s="6">
        <v>33750000</v>
      </c>
      <c r="D14" s="6">
        <v>5403930</v>
      </c>
      <c r="E14" s="6">
        <v>39845346</v>
      </c>
      <c r="F14" s="6">
        <f t="shared" si="2"/>
        <v>-6095346</v>
      </c>
      <c r="G14" s="6">
        <f t="shared" si="3"/>
        <v>39845346</v>
      </c>
    </row>
    <row r="15" spans="1:7" ht="24.75" customHeight="1">
      <c r="A15" s="8" t="s">
        <v>395</v>
      </c>
      <c r="B15" s="6">
        <v>90332000</v>
      </c>
      <c r="C15" s="6">
        <v>83432000</v>
      </c>
      <c r="D15" s="6">
        <v>413400</v>
      </c>
      <c r="E15" s="6">
        <v>118085289</v>
      </c>
      <c r="F15" s="6">
        <f t="shared" si="2"/>
        <v>-34653289</v>
      </c>
      <c r="G15" s="6">
        <f t="shared" si="3"/>
        <v>118085289</v>
      </c>
    </row>
    <row r="16" spans="1:7" ht="24.75" customHeight="1">
      <c r="A16" s="8" t="s">
        <v>396</v>
      </c>
      <c r="B16" s="6">
        <f>B17+B18</f>
        <v>117070000</v>
      </c>
      <c r="C16" s="6">
        <f>C17+C18</f>
        <v>117070000</v>
      </c>
      <c r="D16" s="6">
        <f>D17+D18</f>
        <v>27942</v>
      </c>
      <c r="E16" s="6">
        <f>E17+E18</f>
        <v>41238484</v>
      </c>
      <c r="F16" s="6">
        <f t="shared" si="2"/>
        <v>75831516</v>
      </c>
      <c r="G16" s="6">
        <f t="shared" si="3"/>
        <v>41238484</v>
      </c>
    </row>
    <row r="17" spans="1:7" ht="24.75" customHeight="1">
      <c r="A17" s="8" t="s">
        <v>397</v>
      </c>
      <c r="B17" s="6">
        <v>20700000</v>
      </c>
      <c r="C17" s="6">
        <f>B17</f>
        <v>20700000</v>
      </c>
      <c r="D17" s="6">
        <v>23871</v>
      </c>
      <c r="E17" s="6">
        <v>14737105</v>
      </c>
      <c r="F17" s="6">
        <f t="shared" si="2"/>
        <v>5962895</v>
      </c>
      <c r="G17" s="6">
        <f t="shared" si="3"/>
        <v>14737105</v>
      </c>
    </row>
    <row r="18" spans="1:7" ht="24.75" customHeight="1">
      <c r="A18" s="8" t="s">
        <v>398</v>
      </c>
      <c r="B18" s="6">
        <v>96370000</v>
      </c>
      <c r="C18" s="6">
        <v>96370000</v>
      </c>
      <c r="D18" s="6">
        <v>4071</v>
      </c>
      <c r="E18" s="6">
        <v>26501379</v>
      </c>
      <c r="F18" s="6">
        <f t="shared" si="2"/>
        <v>69868621</v>
      </c>
      <c r="G18" s="6">
        <f t="shared" si="3"/>
        <v>26501379</v>
      </c>
    </row>
    <row r="19" spans="1:7" ht="24.75" customHeight="1">
      <c r="A19" s="9" t="s">
        <v>399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400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401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402</v>
      </c>
      <c r="B22" s="6">
        <f aca="true" t="shared" si="5" ref="B22:E23">B23</f>
        <v>6603000</v>
      </c>
      <c r="C22" s="6">
        <f t="shared" si="5"/>
        <v>4110600</v>
      </c>
      <c r="D22" s="6">
        <f t="shared" si="5"/>
        <v>731893</v>
      </c>
      <c r="E22" s="6">
        <f t="shared" si="5"/>
        <v>3609666</v>
      </c>
      <c r="F22" s="6">
        <f t="shared" si="2"/>
        <v>500934</v>
      </c>
      <c r="G22" s="6">
        <f>G23</f>
        <v>3609666</v>
      </c>
    </row>
    <row r="23" spans="1:7" ht="24.75" customHeight="1">
      <c r="A23" s="7" t="s">
        <v>403</v>
      </c>
      <c r="B23" s="6">
        <f t="shared" si="5"/>
        <v>6603000</v>
      </c>
      <c r="C23" s="6">
        <f t="shared" si="5"/>
        <v>4110600</v>
      </c>
      <c r="D23" s="6">
        <f t="shared" si="5"/>
        <v>731893</v>
      </c>
      <c r="E23" s="6">
        <f t="shared" si="5"/>
        <v>3609666</v>
      </c>
      <c r="F23" s="6">
        <f t="shared" si="2"/>
        <v>500934</v>
      </c>
      <c r="G23" s="6">
        <f>G24</f>
        <v>3609666</v>
      </c>
    </row>
    <row r="24" spans="1:7" ht="24.75" customHeight="1">
      <c r="A24" s="7" t="s">
        <v>404</v>
      </c>
      <c r="B24" s="6">
        <v>6603000</v>
      </c>
      <c r="C24" s="6">
        <v>4110600</v>
      </c>
      <c r="D24" s="6">
        <v>731893</v>
      </c>
      <c r="E24" s="6">
        <v>3609666</v>
      </c>
      <c r="F24" s="6">
        <f t="shared" si="2"/>
        <v>500934</v>
      </c>
      <c r="G24" s="6">
        <f>E24</f>
        <v>3609666</v>
      </c>
    </row>
    <row r="25" spans="1:7" ht="24.75" customHeight="1">
      <c r="A25" s="9" t="s">
        <v>405</v>
      </c>
      <c r="B25" s="6">
        <f>SUM(B26)</f>
        <v>10948000</v>
      </c>
      <c r="C25" s="6">
        <f aca="true" t="shared" si="6" ref="C25:F26">C26</f>
        <v>9220000</v>
      </c>
      <c r="D25" s="6">
        <f t="shared" si="6"/>
        <v>1909486</v>
      </c>
      <c r="E25" s="6">
        <f t="shared" si="6"/>
        <v>10513401</v>
      </c>
      <c r="F25" s="6">
        <f t="shared" si="6"/>
        <v>-1293401</v>
      </c>
      <c r="G25" s="6">
        <f>SUM(G26)</f>
        <v>10513401</v>
      </c>
    </row>
    <row r="26" spans="1:7" ht="24.75" customHeight="1">
      <c r="A26" s="7" t="s">
        <v>406</v>
      </c>
      <c r="B26" s="6">
        <f>SUM(B27)</f>
        <v>10948000</v>
      </c>
      <c r="C26" s="6">
        <f t="shared" si="6"/>
        <v>9220000</v>
      </c>
      <c r="D26" s="6">
        <f t="shared" si="6"/>
        <v>1909486</v>
      </c>
      <c r="E26" s="6">
        <f t="shared" si="6"/>
        <v>10513401</v>
      </c>
      <c r="F26" s="6">
        <f t="shared" si="6"/>
        <v>-1293401</v>
      </c>
      <c r="G26" s="6">
        <f>SUM(G27:G27)</f>
        <v>10513401</v>
      </c>
    </row>
    <row r="27" spans="1:7" ht="24.75" customHeight="1">
      <c r="A27" s="10" t="s">
        <v>407</v>
      </c>
      <c r="B27" s="11">
        <v>10948000</v>
      </c>
      <c r="C27" s="11">
        <v>9220000</v>
      </c>
      <c r="D27" s="11">
        <v>1909486</v>
      </c>
      <c r="E27" s="11">
        <v>10513401</v>
      </c>
      <c r="F27" s="6">
        <f>SUM(C27-E27)</f>
        <v>-1293401</v>
      </c>
      <c r="G27" s="11">
        <f>E27</f>
        <v>10513401</v>
      </c>
    </row>
    <row r="28" spans="1:7" ht="24.75" customHeight="1">
      <c r="A28" s="12" t="s">
        <v>408</v>
      </c>
      <c r="B28" s="11">
        <f aca="true" t="shared" si="7" ref="B28:G28">SUM(B6+B11+B19++B22+B25)</f>
        <v>315453000</v>
      </c>
      <c r="C28" s="11">
        <f t="shared" si="7"/>
        <v>281582600</v>
      </c>
      <c r="D28" s="11">
        <f t="shared" si="7"/>
        <v>13266551</v>
      </c>
      <c r="E28" s="11">
        <f t="shared" si="7"/>
        <v>254346821</v>
      </c>
      <c r="F28" s="22">
        <f t="shared" si="7"/>
        <v>27235779</v>
      </c>
      <c r="G28" s="11">
        <f t="shared" si="7"/>
        <v>254346821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0"/>
  <dimension ref="A1:J51"/>
  <sheetViews>
    <sheetView workbookViewId="0" topLeftCell="A1">
      <pane xSplit="1" ySplit="8" topLeftCell="D4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51" sqref="F5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108</v>
      </c>
      <c r="B1" s="33"/>
      <c r="C1" s="33"/>
      <c r="D1" s="33"/>
      <c r="E1" s="33"/>
      <c r="F1" s="33"/>
    </row>
    <row r="2" spans="1:10" ht="27.75">
      <c r="A2" s="34" t="s">
        <v>109</v>
      </c>
      <c r="B2" s="35"/>
      <c r="C2" s="35"/>
      <c r="D2" s="35"/>
      <c r="E2" s="35"/>
      <c r="F2" s="35"/>
      <c r="J2" s="14"/>
    </row>
    <row r="3" spans="1:6" ht="16.5">
      <c r="A3" s="36" t="s">
        <v>409</v>
      </c>
      <c r="B3" s="37"/>
      <c r="C3" s="37"/>
      <c r="D3" s="37"/>
      <c r="E3" s="37"/>
      <c r="F3" s="37"/>
    </row>
    <row r="4" spans="1:6" ht="16.5">
      <c r="A4" s="38" t="s">
        <v>110</v>
      </c>
      <c r="B4" s="38" t="s">
        <v>111</v>
      </c>
      <c r="C4" s="2" t="s">
        <v>112</v>
      </c>
      <c r="D4" s="40" t="s">
        <v>113</v>
      </c>
      <c r="E4" s="41"/>
      <c r="F4" s="42" t="s">
        <v>114</v>
      </c>
    </row>
    <row r="5" spans="1:6" ht="16.5">
      <c r="A5" s="39"/>
      <c r="B5" s="39"/>
      <c r="C5" s="3" t="s">
        <v>115</v>
      </c>
      <c r="D5" s="3" t="s">
        <v>116</v>
      </c>
      <c r="E5" s="4" t="s">
        <v>117</v>
      </c>
      <c r="F5" s="43"/>
    </row>
    <row r="6" spans="1:6" ht="24.75" customHeight="1">
      <c r="A6" s="5" t="s">
        <v>118</v>
      </c>
      <c r="B6" s="6">
        <f>SUM(B37)</f>
        <v>1987577479</v>
      </c>
      <c r="C6" s="6">
        <f>SUM(C37)</f>
        <v>1228819615</v>
      </c>
      <c r="D6" s="6">
        <f>SUM(D37)</f>
        <v>23017002</v>
      </c>
      <c r="E6" s="6">
        <f>SUM(E37)</f>
        <v>537984887</v>
      </c>
      <c r="F6" s="6">
        <f aca="true" t="shared" si="0" ref="F6:F12">SUM(C6-E6)</f>
        <v>690834728</v>
      </c>
    </row>
    <row r="7" spans="1:6" ht="24.75" customHeight="1">
      <c r="A7" s="15" t="s">
        <v>119</v>
      </c>
      <c r="B7" s="6">
        <f>B8+B13</f>
        <v>245168615</v>
      </c>
      <c r="C7" s="6">
        <f>SUM(C8+C13)</f>
        <v>198639615</v>
      </c>
      <c r="D7" s="6">
        <f>SUM(D8+D13)</f>
        <v>14517659</v>
      </c>
      <c r="E7" s="6">
        <f>SUM(E8+E13)</f>
        <v>170213309</v>
      </c>
      <c r="F7" s="6">
        <f t="shared" si="0"/>
        <v>28426306</v>
      </c>
    </row>
    <row r="8" spans="1:6" ht="24.75" customHeight="1">
      <c r="A8" s="16" t="s">
        <v>120</v>
      </c>
      <c r="B8" s="6">
        <f>SUM(B9:B12)</f>
        <v>237508615</v>
      </c>
      <c r="C8" s="6">
        <f>SUM(C9:C12)</f>
        <v>193360615</v>
      </c>
      <c r="D8" s="6">
        <f>SUM(D9:D12)</f>
        <v>14264355</v>
      </c>
      <c r="E8" s="6">
        <f>SUM(E9:E12)</f>
        <v>165134880</v>
      </c>
      <c r="F8" s="6">
        <f t="shared" si="0"/>
        <v>28225735</v>
      </c>
    </row>
    <row r="9" spans="1:6" ht="24.75" customHeight="1">
      <c r="A9" s="16" t="s">
        <v>121</v>
      </c>
      <c r="B9" s="6">
        <v>229872000</v>
      </c>
      <c r="C9" s="6">
        <v>187000000</v>
      </c>
      <c r="D9" s="6">
        <v>13720613</v>
      </c>
      <c r="E9" s="6">
        <v>161101902</v>
      </c>
      <c r="F9" s="6">
        <f t="shared" si="0"/>
        <v>25898098</v>
      </c>
    </row>
    <row r="10" spans="1:6" ht="24.75" customHeight="1">
      <c r="A10" s="7" t="s">
        <v>122</v>
      </c>
      <c r="B10" s="6">
        <v>5147615</v>
      </c>
      <c r="C10" s="6">
        <v>3871615</v>
      </c>
      <c r="D10" s="6">
        <v>335742</v>
      </c>
      <c r="E10" s="6">
        <v>3406978</v>
      </c>
      <c r="F10" s="6">
        <f t="shared" si="0"/>
        <v>464637</v>
      </c>
    </row>
    <row r="11" spans="1:6" ht="24.75" customHeight="1">
      <c r="A11" s="16" t="s">
        <v>123</v>
      </c>
      <c r="B11" s="6">
        <v>1811000</v>
      </c>
      <c r="C11" s="6">
        <f>B11</f>
        <v>1811000</v>
      </c>
      <c r="D11" s="6"/>
      <c r="E11" s="6"/>
      <c r="F11" s="6">
        <f t="shared" si="0"/>
        <v>1811000</v>
      </c>
    </row>
    <row r="12" spans="1:6" ht="24.75" customHeight="1">
      <c r="A12" s="17" t="s">
        <v>124</v>
      </c>
      <c r="B12" s="6">
        <v>678000</v>
      </c>
      <c r="C12" s="6">
        <f>B12</f>
        <v>678000</v>
      </c>
      <c r="D12" s="6">
        <v>208000</v>
      </c>
      <c r="E12" s="6">
        <v>626000</v>
      </c>
      <c r="F12" s="6">
        <f t="shared" si="0"/>
        <v>52000</v>
      </c>
    </row>
    <row r="13" spans="1:6" ht="24.75" customHeight="1">
      <c r="A13" s="16" t="s">
        <v>125</v>
      </c>
      <c r="B13" s="6">
        <f>SUM(B14:B16)</f>
        <v>7660000</v>
      </c>
      <c r="C13" s="6">
        <f>SUM(C14:C16)</f>
        <v>5279000</v>
      </c>
      <c r="D13" s="6">
        <f>D14+D15+D16</f>
        <v>253304</v>
      </c>
      <c r="E13" s="6">
        <f>E14+E15+E16</f>
        <v>5078429</v>
      </c>
      <c r="F13" s="6">
        <f>SUM(C13-E13)</f>
        <v>200571</v>
      </c>
    </row>
    <row r="14" spans="1:6" ht="24.75" customHeight="1">
      <c r="A14" s="16" t="s">
        <v>121</v>
      </c>
      <c r="B14" s="6">
        <v>186000</v>
      </c>
      <c r="C14" s="6">
        <v>143000</v>
      </c>
      <c r="D14" s="6">
        <v>25984</v>
      </c>
      <c r="E14" s="6">
        <v>115836</v>
      </c>
      <c r="F14" s="6">
        <f>SUM(C14-E14)</f>
        <v>27164</v>
      </c>
    </row>
    <row r="15" spans="1:6" ht="24.75" customHeight="1">
      <c r="A15" s="7" t="s">
        <v>122</v>
      </c>
      <c r="B15" s="6">
        <v>3203192</v>
      </c>
      <c r="C15" s="6">
        <v>2365192</v>
      </c>
      <c r="D15" s="6">
        <v>227320</v>
      </c>
      <c r="E15" s="6">
        <v>2232361</v>
      </c>
      <c r="F15" s="6">
        <f>SUM(C15-E15)</f>
        <v>132831</v>
      </c>
    </row>
    <row r="16" spans="1:6" ht="24.75" customHeight="1">
      <c r="A16" s="16" t="s">
        <v>123</v>
      </c>
      <c r="B16" s="6">
        <v>4270808</v>
      </c>
      <c r="C16" s="6">
        <v>2770808</v>
      </c>
      <c r="D16" s="6">
        <v>0</v>
      </c>
      <c r="E16" s="6">
        <v>2730232</v>
      </c>
      <c r="F16" s="6">
        <v>40576</v>
      </c>
    </row>
    <row r="17" spans="1:6" ht="24.75" customHeight="1">
      <c r="A17" s="18" t="s">
        <v>126</v>
      </c>
      <c r="B17" s="6">
        <f>SUM(B18)</f>
        <v>115275000</v>
      </c>
      <c r="C17" s="6">
        <f>SUM(C18)</f>
        <v>95038000</v>
      </c>
      <c r="D17" s="6">
        <f>SUM(D18)</f>
        <v>3447372</v>
      </c>
      <c r="E17" s="6">
        <f>SUM(E18)</f>
        <v>13493732</v>
      </c>
      <c r="F17" s="6">
        <f aca="true" t="shared" si="1" ref="F17:F23">SUM(C17-E17)</f>
        <v>81544268</v>
      </c>
    </row>
    <row r="18" spans="1:6" ht="24.75" customHeight="1">
      <c r="A18" s="19" t="s">
        <v>127</v>
      </c>
      <c r="B18" s="6">
        <f>SUM(B19:B23)</f>
        <v>115275000</v>
      </c>
      <c r="C18" s="6">
        <f>SUM(C19:C23)</f>
        <v>95038000</v>
      </c>
      <c r="D18" s="6">
        <f>SUM(D19:D23)</f>
        <v>3447372</v>
      </c>
      <c r="E18" s="6">
        <f>SUM(E19:E23)</f>
        <v>13493732</v>
      </c>
      <c r="F18" s="6">
        <f t="shared" si="1"/>
        <v>81544268</v>
      </c>
    </row>
    <row r="19" spans="1:6" ht="24.75" customHeight="1">
      <c r="A19" s="16" t="s">
        <v>121</v>
      </c>
      <c r="B19" s="6">
        <v>7254000</v>
      </c>
      <c r="C19" s="6">
        <v>5766000</v>
      </c>
      <c r="D19" s="6">
        <v>576129</v>
      </c>
      <c r="E19" s="6">
        <v>4939042</v>
      </c>
      <c r="F19" s="6">
        <f t="shared" si="1"/>
        <v>826958</v>
      </c>
    </row>
    <row r="20" spans="1:6" ht="24.75" customHeight="1">
      <c r="A20" s="7" t="s">
        <v>122</v>
      </c>
      <c r="B20" s="6">
        <v>14048486</v>
      </c>
      <c r="C20" s="6">
        <v>10423486</v>
      </c>
      <c r="D20" s="6">
        <v>2246843</v>
      </c>
      <c r="E20" s="6">
        <v>7508445</v>
      </c>
      <c r="F20" s="6">
        <f t="shared" si="1"/>
        <v>2915041</v>
      </c>
    </row>
    <row r="21" spans="1:6" ht="24.75" customHeight="1">
      <c r="A21" s="16" t="s">
        <v>123</v>
      </c>
      <c r="B21" s="6">
        <v>15724514</v>
      </c>
      <c r="C21" s="6">
        <v>2176514</v>
      </c>
      <c r="D21" s="6">
        <v>624400</v>
      </c>
      <c r="E21" s="6">
        <v>1046245</v>
      </c>
      <c r="F21" s="6">
        <f t="shared" si="1"/>
        <v>1130269</v>
      </c>
    </row>
    <row r="22" spans="1:6" ht="24.75" customHeight="1">
      <c r="A22" s="17" t="s">
        <v>124</v>
      </c>
      <c r="B22" s="6">
        <v>77248000</v>
      </c>
      <c r="C22" s="6">
        <v>76672000</v>
      </c>
      <c r="D22" s="6">
        <v>0</v>
      </c>
      <c r="E22" s="6">
        <f>D22</f>
        <v>0</v>
      </c>
      <c r="F22" s="6">
        <f t="shared" si="1"/>
        <v>76672000</v>
      </c>
    </row>
    <row r="23" spans="1:6" ht="24.75" customHeight="1">
      <c r="A23" s="7" t="s">
        <v>128</v>
      </c>
      <c r="B23" s="6">
        <v>1000000</v>
      </c>
      <c r="C23" s="6"/>
      <c r="D23" s="6">
        <v>0</v>
      </c>
      <c r="E23" s="6">
        <v>0</v>
      </c>
      <c r="F23" s="6">
        <f t="shared" si="1"/>
        <v>0</v>
      </c>
    </row>
    <row r="24" spans="1:6" ht="24.75" customHeight="1">
      <c r="A24" s="18" t="s">
        <v>129</v>
      </c>
      <c r="B24" s="6">
        <f>SUM(B25)</f>
        <v>19879000</v>
      </c>
      <c r="C24" s="6">
        <f aca="true" t="shared" si="2" ref="C24:F25">C25</f>
        <v>14578000</v>
      </c>
      <c r="D24" s="6">
        <f t="shared" si="2"/>
        <v>939384</v>
      </c>
      <c r="E24" s="6">
        <f t="shared" si="2"/>
        <v>3380501</v>
      </c>
      <c r="F24" s="6">
        <f t="shared" si="2"/>
        <v>11197499</v>
      </c>
    </row>
    <row r="25" spans="1:6" ht="24.75" customHeight="1">
      <c r="A25" s="16" t="s">
        <v>130</v>
      </c>
      <c r="B25" s="6">
        <f>B26+B27</f>
        <v>19879000</v>
      </c>
      <c r="C25" s="6">
        <f t="shared" si="2"/>
        <v>14578000</v>
      </c>
      <c r="D25" s="6">
        <f t="shared" si="2"/>
        <v>939384</v>
      </c>
      <c r="E25" s="6">
        <f t="shared" si="2"/>
        <v>3380501</v>
      </c>
      <c r="F25" s="6">
        <f t="shared" si="2"/>
        <v>11197499</v>
      </c>
    </row>
    <row r="26" spans="1:6" ht="24.75" customHeight="1">
      <c r="A26" s="7" t="s">
        <v>122</v>
      </c>
      <c r="B26" s="6">
        <v>19879000</v>
      </c>
      <c r="C26" s="6">
        <v>14578000</v>
      </c>
      <c r="D26" s="6">
        <v>939384</v>
      </c>
      <c r="E26" s="6">
        <v>3380501</v>
      </c>
      <c r="F26" s="6">
        <f aca="true" t="shared" si="3" ref="F26:F34">SUM(C26-E26)</f>
        <v>11197499</v>
      </c>
    </row>
    <row r="27" spans="1:6" ht="24.75" customHeight="1">
      <c r="A27" s="16" t="s">
        <v>123</v>
      </c>
      <c r="B27" s="6"/>
      <c r="C27" s="6"/>
      <c r="D27" s="6">
        <v>0</v>
      </c>
      <c r="E27" s="6">
        <f>D27</f>
        <v>0</v>
      </c>
      <c r="F27" s="6">
        <f t="shared" si="3"/>
        <v>0</v>
      </c>
    </row>
    <row r="28" spans="1:6" ht="24.75" customHeight="1">
      <c r="A28" s="18" t="s">
        <v>131</v>
      </c>
      <c r="B28" s="6">
        <f>B29</f>
        <v>113864</v>
      </c>
      <c r="C28" s="6">
        <f>C29</f>
        <v>0</v>
      </c>
      <c r="D28" s="6">
        <v>0</v>
      </c>
      <c r="E28" s="6">
        <v>0</v>
      </c>
      <c r="F28" s="6">
        <f t="shared" si="3"/>
        <v>0</v>
      </c>
    </row>
    <row r="29" spans="1:6" ht="24.75" customHeight="1">
      <c r="A29" s="7" t="s">
        <v>132</v>
      </c>
      <c r="B29" s="6">
        <f>B30</f>
        <v>113864</v>
      </c>
      <c r="C29" s="6">
        <f>C30</f>
        <v>0</v>
      </c>
      <c r="D29" s="6">
        <f>D30</f>
        <v>0</v>
      </c>
      <c r="E29" s="6">
        <v>0</v>
      </c>
      <c r="F29" s="6">
        <f t="shared" si="3"/>
        <v>0</v>
      </c>
    </row>
    <row r="30" spans="1:6" ht="24.75" customHeight="1">
      <c r="A30" s="7" t="s">
        <v>128</v>
      </c>
      <c r="B30" s="6">
        <v>113864</v>
      </c>
      <c r="C30" s="6">
        <v>0</v>
      </c>
      <c r="D30" s="6"/>
      <c r="E30" s="6">
        <v>0</v>
      </c>
      <c r="F30" s="6">
        <f t="shared" si="3"/>
        <v>0</v>
      </c>
    </row>
    <row r="31" spans="1:6" ht="24.75" customHeight="1">
      <c r="A31" s="18" t="s">
        <v>133</v>
      </c>
      <c r="B31" s="6">
        <f>SUM(B32)</f>
        <v>1607141000</v>
      </c>
      <c r="C31" s="6">
        <f>SUM(C32)</f>
        <v>920564000</v>
      </c>
      <c r="D31" s="6">
        <f>SUM(D32)</f>
        <v>4112587</v>
      </c>
      <c r="E31" s="6">
        <f>SUM(E32)</f>
        <v>350897345</v>
      </c>
      <c r="F31" s="6">
        <f t="shared" si="3"/>
        <v>569666655</v>
      </c>
    </row>
    <row r="32" spans="1:6" ht="24.75" customHeight="1">
      <c r="A32" s="20" t="s">
        <v>134</v>
      </c>
      <c r="B32" s="6">
        <f>SUM(B33:B36)</f>
        <v>1607141000</v>
      </c>
      <c r="C32" s="6">
        <f>SUM(C33:C36)</f>
        <v>920564000</v>
      </c>
      <c r="D32" s="6">
        <f>SUM(D33:D36)</f>
        <v>4112587</v>
      </c>
      <c r="E32" s="6">
        <f>SUM(E33:E36)</f>
        <v>350897345</v>
      </c>
      <c r="F32" s="6">
        <f t="shared" si="3"/>
        <v>569666655</v>
      </c>
    </row>
    <row r="33" spans="1:6" ht="24.75" customHeight="1">
      <c r="A33" s="16" t="s">
        <v>121</v>
      </c>
      <c r="B33" s="6">
        <v>2741000</v>
      </c>
      <c r="C33" s="6">
        <v>2343000</v>
      </c>
      <c r="D33" s="6">
        <v>125646</v>
      </c>
      <c r="E33" s="6">
        <v>1469291</v>
      </c>
      <c r="F33" s="6">
        <f t="shared" si="3"/>
        <v>873709</v>
      </c>
    </row>
    <row r="34" spans="1:6" ht="24.75" customHeight="1">
      <c r="A34" s="7" t="s">
        <v>122</v>
      </c>
      <c r="B34" s="6">
        <v>60623000</v>
      </c>
      <c r="C34" s="6">
        <v>47604000</v>
      </c>
      <c r="D34" s="6">
        <v>3389328</v>
      </c>
      <c r="E34" s="6">
        <v>25171973</v>
      </c>
      <c r="F34" s="6">
        <f t="shared" si="3"/>
        <v>22432027</v>
      </c>
    </row>
    <row r="35" spans="1:6" ht="24.75" customHeight="1">
      <c r="A35" s="16" t="s">
        <v>123</v>
      </c>
      <c r="B35" s="6">
        <v>234050000</v>
      </c>
      <c r="C35" s="6">
        <v>68750000</v>
      </c>
      <c r="D35" s="6">
        <v>597613</v>
      </c>
      <c r="E35" s="6">
        <v>3046081</v>
      </c>
      <c r="F35" s="6">
        <f aca="true" t="shared" si="4" ref="F35:F41">SUM(C35-E35)</f>
        <v>65703919</v>
      </c>
    </row>
    <row r="36" spans="1:6" ht="24.75" customHeight="1">
      <c r="A36" s="30" t="s">
        <v>124</v>
      </c>
      <c r="B36" s="11">
        <v>1309727000</v>
      </c>
      <c r="C36" s="11">
        <v>801867000</v>
      </c>
      <c r="D36" s="11">
        <v>0</v>
      </c>
      <c r="E36" s="11">
        <v>321210000</v>
      </c>
      <c r="F36" s="6">
        <f t="shared" si="4"/>
        <v>480657000</v>
      </c>
    </row>
    <row r="37" spans="1:6" ht="24.75" customHeight="1">
      <c r="A37" s="21" t="s">
        <v>135</v>
      </c>
      <c r="B37" s="11">
        <f>B7+B17+B24+B28+B31</f>
        <v>1987577479</v>
      </c>
      <c r="C37" s="11">
        <f>SUM(C7+C17+C24+C31)</f>
        <v>1228819615</v>
      </c>
      <c r="D37" s="11">
        <f>SUM(D7+D17+D24+D31)</f>
        <v>23017002</v>
      </c>
      <c r="E37" s="11">
        <f>SUM(E7+E17+E24+E31)</f>
        <v>537984887</v>
      </c>
      <c r="F37" s="22">
        <f t="shared" si="4"/>
        <v>690834728</v>
      </c>
    </row>
    <row r="38" spans="1:6" ht="24.75" customHeight="1">
      <c r="A38" s="23" t="s">
        <v>136</v>
      </c>
      <c r="B38" s="6">
        <f aca="true" t="shared" si="5" ref="B38:E40">B39</f>
        <v>18753256</v>
      </c>
      <c r="C38" s="6">
        <f t="shared" si="5"/>
        <v>18753256</v>
      </c>
      <c r="D38" s="6">
        <f t="shared" si="5"/>
        <v>2040738</v>
      </c>
      <c r="E38" s="6">
        <f t="shared" si="5"/>
        <v>18644812</v>
      </c>
      <c r="F38" s="6">
        <f t="shared" si="4"/>
        <v>108444</v>
      </c>
    </row>
    <row r="39" spans="1:6" ht="24.75" customHeight="1">
      <c r="A39" s="24" t="s">
        <v>137</v>
      </c>
      <c r="B39" s="6">
        <f t="shared" si="5"/>
        <v>18753256</v>
      </c>
      <c r="C39" s="6">
        <f t="shared" si="5"/>
        <v>18753256</v>
      </c>
      <c r="D39" s="6">
        <f t="shared" si="5"/>
        <v>2040738</v>
      </c>
      <c r="E39" s="6">
        <f t="shared" si="5"/>
        <v>18644812</v>
      </c>
      <c r="F39" s="6">
        <f t="shared" si="4"/>
        <v>108444</v>
      </c>
    </row>
    <row r="40" spans="1:6" ht="24.75" customHeight="1">
      <c r="A40" s="25" t="s">
        <v>138</v>
      </c>
      <c r="B40" s="6">
        <f t="shared" si="5"/>
        <v>18753256</v>
      </c>
      <c r="C40" s="6">
        <f>B40</f>
        <v>18753256</v>
      </c>
      <c r="D40" s="6">
        <f t="shared" si="5"/>
        <v>2040738</v>
      </c>
      <c r="E40" s="6">
        <f t="shared" si="5"/>
        <v>18644812</v>
      </c>
      <c r="F40" s="6">
        <f t="shared" si="4"/>
        <v>108444</v>
      </c>
    </row>
    <row r="41" spans="1:6" ht="24.75" customHeight="1">
      <c r="A41" s="16" t="s">
        <v>121</v>
      </c>
      <c r="B41" s="6">
        <v>18753256</v>
      </c>
      <c r="C41" s="6">
        <f>B41</f>
        <v>18753256</v>
      </c>
      <c r="D41" s="6">
        <v>2040738</v>
      </c>
      <c r="E41" s="6">
        <v>18644812</v>
      </c>
      <c r="F41" s="6">
        <f t="shared" si="4"/>
        <v>108444</v>
      </c>
    </row>
    <row r="42" spans="1:6" ht="24.75" customHeight="1">
      <c r="A42" s="23" t="s">
        <v>139</v>
      </c>
      <c r="B42" s="6">
        <f aca="true" t="shared" si="6" ref="B42:D43">B43</f>
        <v>3687710</v>
      </c>
      <c r="C42" s="6">
        <f t="shared" si="6"/>
        <v>3687710</v>
      </c>
      <c r="D42" s="6">
        <f t="shared" si="6"/>
        <v>266400</v>
      </c>
      <c r="E42" s="6">
        <f>E43+E47</f>
        <v>2463010</v>
      </c>
      <c r="F42" s="6">
        <f>F43+F47</f>
        <v>1224700</v>
      </c>
    </row>
    <row r="43" spans="1:6" ht="24.75" customHeight="1">
      <c r="A43" s="31" t="s">
        <v>140</v>
      </c>
      <c r="B43" s="6">
        <f t="shared" si="6"/>
        <v>3687710</v>
      </c>
      <c r="C43" s="6">
        <f t="shared" si="6"/>
        <v>3687710</v>
      </c>
      <c r="D43" s="6">
        <f t="shared" si="6"/>
        <v>266400</v>
      </c>
      <c r="E43" s="6">
        <f>SUM(E44)</f>
        <v>2463010</v>
      </c>
      <c r="F43" s="6">
        <f>SUM(F44)</f>
        <v>1224700</v>
      </c>
    </row>
    <row r="44" spans="1:6" ht="24.75" customHeight="1">
      <c r="A44" s="16" t="s">
        <v>141</v>
      </c>
      <c r="B44" s="6">
        <f>B45+B46</f>
        <v>3687710</v>
      </c>
      <c r="C44" s="6">
        <f>C45+C46</f>
        <v>3687710</v>
      </c>
      <c r="D44" s="6">
        <f>D45+D46</f>
        <v>266400</v>
      </c>
      <c r="E44" s="6">
        <f>E45+E46</f>
        <v>2463010</v>
      </c>
      <c r="F44" s="6">
        <f>F45+F46</f>
        <v>1224700</v>
      </c>
    </row>
    <row r="45" spans="1:6" ht="24.75" customHeight="1">
      <c r="A45" s="16" t="s">
        <v>121</v>
      </c>
      <c r="B45" s="6">
        <v>3625710</v>
      </c>
      <c r="C45" s="6">
        <f>B45</f>
        <v>3625710</v>
      </c>
      <c r="D45" s="6">
        <v>235400</v>
      </c>
      <c r="E45" s="6">
        <v>2401010</v>
      </c>
      <c r="F45" s="6">
        <f>SUM(C45-E45)</f>
        <v>1224700</v>
      </c>
    </row>
    <row r="46" spans="1:6" ht="24.75" customHeight="1">
      <c r="A46" s="17" t="s">
        <v>124</v>
      </c>
      <c r="B46" s="6">
        <v>62000</v>
      </c>
      <c r="C46" s="6">
        <f>B46</f>
        <v>62000</v>
      </c>
      <c r="D46" s="6">
        <v>31000</v>
      </c>
      <c r="E46" s="6">
        <v>62000</v>
      </c>
      <c r="F46" s="6">
        <f>SUM(C46-E46)</f>
        <v>0</v>
      </c>
    </row>
    <row r="47" spans="1:6" ht="24.75" customHeight="1">
      <c r="A47" s="18" t="s">
        <v>142</v>
      </c>
      <c r="B47" s="6">
        <f aca="true" t="shared" si="7" ref="B47:E48">B48</f>
        <v>0</v>
      </c>
      <c r="C47" s="6">
        <f t="shared" si="7"/>
        <v>0</v>
      </c>
      <c r="D47" s="6">
        <f t="shared" si="7"/>
        <v>0</v>
      </c>
      <c r="E47" s="6">
        <f t="shared" si="7"/>
        <v>0</v>
      </c>
      <c r="F47" s="6">
        <f>SUM(F48)</f>
        <v>0</v>
      </c>
    </row>
    <row r="48" spans="1:6" ht="24.75" customHeight="1">
      <c r="A48" s="26" t="s">
        <v>142</v>
      </c>
      <c r="B48" s="6">
        <f t="shared" si="7"/>
        <v>0</v>
      </c>
      <c r="C48" s="6">
        <f t="shared" si="7"/>
        <v>0</v>
      </c>
      <c r="D48" s="6">
        <f t="shared" si="7"/>
        <v>0</v>
      </c>
      <c r="E48" s="6">
        <f t="shared" si="7"/>
        <v>0</v>
      </c>
      <c r="F48" s="6">
        <f>SUM(F49)</f>
        <v>0</v>
      </c>
    </row>
    <row r="49" spans="1:6" ht="24.75" customHeight="1">
      <c r="A49" s="27" t="s">
        <v>143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144</v>
      </c>
      <c r="B50" s="22">
        <f>SUM(B38+B42)</f>
        <v>22440966</v>
      </c>
      <c r="C50" s="22">
        <f>SUM(C38+C42)</f>
        <v>22440966</v>
      </c>
      <c r="D50" s="22">
        <f>SUM(D38+D42)</f>
        <v>2307138</v>
      </c>
      <c r="E50" s="22">
        <f>SUM(E38+E42)</f>
        <v>21107822</v>
      </c>
      <c r="F50" s="22">
        <f>SUM(F38+F42)</f>
        <v>1333144</v>
      </c>
    </row>
    <row r="51" spans="1:6" ht="16.5">
      <c r="A51" s="29" t="s">
        <v>145</v>
      </c>
      <c r="B51" s="11">
        <f>SUM(B37+B50)</f>
        <v>2010018445</v>
      </c>
      <c r="C51" s="11">
        <f>SUM(C37+C50)</f>
        <v>1251260581</v>
      </c>
      <c r="D51" s="11">
        <f>SUM(D37+D50)</f>
        <v>25324140</v>
      </c>
      <c r="E51" s="11">
        <f>SUM(E37+E50)</f>
        <v>559092709</v>
      </c>
      <c r="F51" s="11">
        <f>SUM(F37+F50)</f>
        <v>692167872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1"/>
  <dimension ref="A1:G194"/>
  <sheetViews>
    <sheetView workbookViewId="0" topLeftCell="A9">
      <selection activeCell="B28" sqref="B28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410</v>
      </c>
      <c r="B1" s="33"/>
      <c r="C1" s="33"/>
      <c r="D1" s="33"/>
      <c r="E1" s="33"/>
      <c r="F1" s="33"/>
      <c r="G1" s="33"/>
    </row>
    <row r="2" spans="1:7" ht="27.75">
      <c r="A2" s="34" t="s">
        <v>411</v>
      </c>
      <c r="B2" s="35"/>
      <c r="C2" s="35"/>
      <c r="D2" s="35"/>
      <c r="E2" s="35"/>
      <c r="F2" s="35"/>
      <c r="G2" s="35"/>
    </row>
    <row r="3" spans="1:7" ht="16.5">
      <c r="A3" s="36" t="s">
        <v>482</v>
      </c>
      <c r="B3" s="37"/>
      <c r="C3" s="37"/>
      <c r="D3" s="37"/>
      <c r="E3" s="37"/>
      <c r="F3" s="37"/>
      <c r="G3" s="37"/>
    </row>
    <row r="4" spans="1:7" ht="18.75" customHeight="1">
      <c r="A4" s="38" t="s">
        <v>412</v>
      </c>
      <c r="B4" s="38" t="s">
        <v>413</v>
      </c>
      <c r="C4" s="2" t="s">
        <v>414</v>
      </c>
      <c r="D4" s="40" t="s">
        <v>415</v>
      </c>
      <c r="E4" s="41"/>
      <c r="F4" s="38" t="s">
        <v>416</v>
      </c>
      <c r="G4" s="38" t="s">
        <v>417</v>
      </c>
    </row>
    <row r="5" spans="1:7" ht="16.5">
      <c r="A5" s="39"/>
      <c r="B5" s="39"/>
      <c r="C5" s="3" t="s">
        <v>418</v>
      </c>
      <c r="D5" s="3" t="s">
        <v>419</v>
      </c>
      <c r="E5" s="4" t="s">
        <v>420</v>
      </c>
      <c r="F5" s="39"/>
      <c r="G5" s="39"/>
    </row>
    <row r="6" spans="1:7" ht="24.75" customHeight="1">
      <c r="A6" s="5" t="s">
        <v>421</v>
      </c>
      <c r="B6" s="6">
        <f aca="true" t="shared" si="0" ref="B6:G6">SUM(B7)</f>
        <v>13500000</v>
      </c>
      <c r="C6" s="6">
        <f t="shared" si="0"/>
        <v>11167000</v>
      </c>
      <c r="D6" s="6">
        <f t="shared" si="0"/>
        <v>1220751</v>
      </c>
      <c r="E6" s="6">
        <f t="shared" si="0"/>
        <v>15285277</v>
      </c>
      <c r="F6" s="6">
        <f t="shared" si="0"/>
        <v>-4118277</v>
      </c>
      <c r="G6" s="6">
        <f t="shared" si="0"/>
        <v>15285277</v>
      </c>
    </row>
    <row r="7" spans="1:7" ht="24.75" customHeight="1">
      <c r="A7" s="7" t="s">
        <v>422</v>
      </c>
      <c r="B7" s="6">
        <f>SUM(B8:B10)</f>
        <v>13500000</v>
      </c>
      <c r="C7" s="6">
        <f>SUM(C8:C10)</f>
        <v>11167000</v>
      </c>
      <c r="D7" s="6">
        <f>D8+D9+D10</f>
        <v>1220751</v>
      </c>
      <c r="E7" s="6">
        <f>E8+E9+E10</f>
        <v>15285277</v>
      </c>
      <c r="F7" s="6">
        <f>C7-E7</f>
        <v>-4118277</v>
      </c>
      <c r="G7" s="6">
        <f>SUM(G8:G10)</f>
        <v>15285277</v>
      </c>
    </row>
    <row r="8" spans="1:7" ht="24.75" customHeight="1">
      <c r="A8" s="7" t="s">
        <v>423</v>
      </c>
      <c r="B8" s="6">
        <v>11000000</v>
      </c>
      <c r="C8" s="6">
        <v>9167000</v>
      </c>
      <c r="D8" s="6">
        <v>947020</v>
      </c>
      <c r="E8" s="6">
        <v>13694017</v>
      </c>
      <c r="F8" s="6">
        <f>C8-E8</f>
        <v>-4527017</v>
      </c>
      <c r="G8" s="6">
        <f>E8</f>
        <v>13694017</v>
      </c>
    </row>
    <row r="9" spans="1:7" ht="24.75" customHeight="1">
      <c r="A9" s="8" t="s">
        <v>424</v>
      </c>
      <c r="B9" s="6">
        <v>2500000</v>
      </c>
      <c r="C9" s="6">
        <v>2000000</v>
      </c>
      <c r="D9" s="6">
        <v>270000</v>
      </c>
      <c r="E9" s="6">
        <v>1400000</v>
      </c>
      <c r="F9" s="6">
        <f>C9-E9</f>
        <v>600000</v>
      </c>
      <c r="G9" s="6">
        <f>E9</f>
        <v>1400000</v>
      </c>
    </row>
    <row r="10" spans="1:7" ht="24.75" customHeight="1">
      <c r="A10" s="7" t="s">
        <v>425</v>
      </c>
      <c r="B10" s="6">
        <v>0</v>
      </c>
      <c r="C10" s="6">
        <v>0</v>
      </c>
      <c r="D10" s="6">
        <v>3731</v>
      </c>
      <c r="E10" s="6">
        <v>191260</v>
      </c>
      <c r="F10" s="6">
        <f>C10-E10</f>
        <v>-191260</v>
      </c>
      <c r="G10" s="6">
        <f>E10</f>
        <v>191260</v>
      </c>
    </row>
    <row r="11" spans="1:7" ht="24.75" customHeight="1">
      <c r="A11" s="9" t="s">
        <v>426</v>
      </c>
      <c r="B11" s="6">
        <f aca="true" t="shared" si="1" ref="B11:G11">SUM(B12+B16)</f>
        <v>284402000</v>
      </c>
      <c r="C11" s="6">
        <f t="shared" si="1"/>
        <v>266902000</v>
      </c>
      <c r="D11" s="6">
        <f t="shared" si="1"/>
        <v>9713229</v>
      </c>
      <c r="E11" s="6">
        <f t="shared" si="1"/>
        <v>235872457</v>
      </c>
      <c r="F11" s="6">
        <f t="shared" si="1"/>
        <v>31029543</v>
      </c>
      <c r="G11" s="6">
        <f t="shared" si="1"/>
        <v>235872457</v>
      </c>
    </row>
    <row r="12" spans="1:7" ht="24.75" customHeight="1">
      <c r="A12" s="7" t="s">
        <v>427</v>
      </c>
      <c r="B12" s="6">
        <f>SUM(B13:B15)</f>
        <v>167332000</v>
      </c>
      <c r="C12" s="6">
        <f>SUM(C13:C15)</f>
        <v>149832000</v>
      </c>
      <c r="D12" s="6">
        <f>SUM(D13:D15)</f>
        <v>9712529</v>
      </c>
      <c r="E12" s="6">
        <f>SUM(E13:E15)</f>
        <v>194633273</v>
      </c>
      <c r="F12" s="6">
        <f aca="true" t="shared" si="2" ref="F12:F24">SUM(C12-E12)</f>
        <v>-44801273</v>
      </c>
      <c r="G12" s="6">
        <f aca="true" t="shared" si="3" ref="G12:G18">E12</f>
        <v>194633273</v>
      </c>
    </row>
    <row r="13" spans="1:7" ht="24.75" customHeight="1">
      <c r="A13" s="8" t="s">
        <v>428</v>
      </c>
      <c r="B13" s="6">
        <v>32000000</v>
      </c>
      <c r="C13" s="6">
        <v>26600000</v>
      </c>
      <c r="D13" s="6">
        <v>2377169</v>
      </c>
      <c r="E13" s="6">
        <v>29367278</v>
      </c>
      <c r="F13" s="6">
        <f t="shared" si="2"/>
        <v>-2767278</v>
      </c>
      <c r="G13" s="6">
        <f t="shared" si="3"/>
        <v>29367278</v>
      </c>
    </row>
    <row r="14" spans="1:7" ht="24.75" customHeight="1">
      <c r="A14" s="8" t="s">
        <v>429</v>
      </c>
      <c r="B14" s="6">
        <v>45000000</v>
      </c>
      <c r="C14" s="6">
        <v>37500000</v>
      </c>
      <c r="D14" s="6">
        <v>7335360</v>
      </c>
      <c r="E14" s="6">
        <v>47180706</v>
      </c>
      <c r="F14" s="6">
        <f t="shared" si="2"/>
        <v>-9680706</v>
      </c>
      <c r="G14" s="6">
        <f t="shared" si="3"/>
        <v>47180706</v>
      </c>
    </row>
    <row r="15" spans="1:7" ht="24.75" customHeight="1">
      <c r="A15" s="8" t="s">
        <v>430</v>
      </c>
      <c r="B15" s="6">
        <v>90332000</v>
      </c>
      <c r="C15" s="6">
        <v>85732000</v>
      </c>
      <c r="D15" s="6">
        <v>0</v>
      </c>
      <c r="E15" s="6">
        <v>118085289</v>
      </c>
      <c r="F15" s="6">
        <f t="shared" si="2"/>
        <v>-32353289</v>
      </c>
      <c r="G15" s="6">
        <f t="shared" si="3"/>
        <v>118085289</v>
      </c>
    </row>
    <row r="16" spans="1:7" ht="24.75" customHeight="1">
      <c r="A16" s="8" t="s">
        <v>431</v>
      </c>
      <c r="B16" s="6">
        <f>B17+B18</f>
        <v>117070000</v>
      </c>
      <c r="C16" s="6">
        <f>C17+C18</f>
        <v>117070000</v>
      </c>
      <c r="D16" s="6">
        <f>D17+D18</f>
        <v>700</v>
      </c>
      <c r="E16" s="6">
        <f>E17+E18</f>
        <v>41239184</v>
      </c>
      <c r="F16" s="6">
        <f t="shared" si="2"/>
        <v>75830816</v>
      </c>
      <c r="G16" s="6">
        <f t="shared" si="3"/>
        <v>41239184</v>
      </c>
    </row>
    <row r="17" spans="1:7" ht="24.75" customHeight="1">
      <c r="A17" s="8" t="s">
        <v>432</v>
      </c>
      <c r="B17" s="6">
        <v>20700000</v>
      </c>
      <c r="C17" s="6">
        <f>B17</f>
        <v>20700000</v>
      </c>
      <c r="D17" s="6">
        <v>700</v>
      </c>
      <c r="E17" s="6">
        <v>14737805</v>
      </c>
      <c r="F17" s="6">
        <f t="shared" si="2"/>
        <v>5962195</v>
      </c>
      <c r="G17" s="6">
        <f t="shared" si="3"/>
        <v>14737805</v>
      </c>
    </row>
    <row r="18" spans="1:7" ht="24.75" customHeight="1">
      <c r="A18" s="8" t="s">
        <v>433</v>
      </c>
      <c r="B18" s="6">
        <v>96370000</v>
      </c>
      <c r="C18" s="6">
        <v>96370000</v>
      </c>
      <c r="D18" s="6">
        <v>0</v>
      </c>
      <c r="E18" s="6">
        <v>26501379</v>
      </c>
      <c r="F18" s="6">
        <f t="shared" si="2"/>
        <v>69868621</v>
      </c>
      <c r="G18" s="6">
        <f t="shared" si="3"/>
        <v>26501379</v>
      </c>
    </row>
    <row r="19" spans="1:7" ht="24.75" customHeight="1">
      <c r="A19" s="9" t="s">
        <v>434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435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436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437</v>
      </c>
      <c r="B22" s="6">
        <f aca="true" t="shared" si="5" ref="B22:E23">B23</f>
        <v>6603000</v>
      </c>
      <c r="C22" s="6">
        <f t="shared" si="5"/>
        <v>4110600</v>
      </c>
      <c r="D22" s="6">
        <f t="shared" si="5"/>
        <v>0</v>
      </c>
      <c r="E22" s="6">
        <f t="shared" si="5"/>
        <v>3609666</v>
      </c>
      <c r="F22" s="6">
        <f t="shared" si="2"/>
        <v>500934</v>
      </c>
      <c r="G22" s="6">
        <f>G23</f>
        <v>3609666</v>
      </c>
    </row>
    <row r="23" spans="1:7" ht="24.75" customHeight="1">
      <c r="A23" s="7" t="s">
        <v>438</v>
      </c>
      <c r="B23" s="6">
        <f t="shared" si="5"/>
        <v>6603000</v>
      </c>
      <c r="C23" s="6">
        <f t="shared" si="5"/>
        <v>4110600</v>
      </c>
      <c r="D23" s="6">
        <f t="shared" si="5"/>
        <v>0</v>
      </c>
      <c r="E23" s="6">
        <f t="shared" si="5"/>
        <v>3609666</v>
      </c>
      <c r="F23" s="6">
        <f t="shared" si="2"/>
        <v>500934</v>
      </c>
      <c r="G23" s="6">
        <f>G24</f>
        <v>3609666</v>
      </c>
    </row>
    <row r="24" spans="1:7" ht="24.75" customHeight="1">
      <c r="A24" s="7" t="s">
        <v>439</v>
      </c>
      <c r="B24" s="6">
        <v>6603000</v>
      </c>
      <c r="C24" s="6">
        <v>4110600</v>
      </c>
      <c r="D24" s="6">
        <v>0</v>
      </c>
      <c r="E24" s="6">
        <v>3609666</v>
      </c>
      <c r="F24" s="6">
        <f t="shared" si="2"/>
        <v>500934</v>
      </c>
      <c r="G24" s="6">
        <f>E24</f>
        <v>3609666</v>
      </c>
    </row>
    <row r="25" spans="1:7" ht="24.75" customHeight="1">
      <c r="A25" s="9" t="s">
        <v>440</v>
      </c>
      <c r="B25" s="6">
        <f>SUM(B26)</f>
        <v>10948000</v>
      </c>
      <c r="C25" s="6">
        <f aca="true" t="shared" si="6" ref="C25:F26">C26</f>
        <v>9796000</v>
      </c>
      <c r="D25" s="6">
        <f t="shared" si="6"/>
        <v>4169617</v>
      </c>
      <c r="E25" s="6">
        <f t="shared" si="6"/>
        <v>14683018</v>
      </c>
      <c r="F25" s="6">
        <f t="shared" si="6"/>
        <v>-4887018</v>
      </c>
      <c r="G25" s="6">
        <f>SUM(G26)</f>
        <v>14683018</v>
      </c>
    </row>
    <row r="26" spans="1:7" ht="24.75" customHeight="1">
      <c r="A26" s="7" t="s">
        <v>441</v>
      </c>
      <c r="B26" s="6">
        <f>SUM(B27)</f>
        <v>10948000</v>
      </c>
      <c r="C26" s="6">
        <f t="shared" si="6"/>
        <v>9796000</v>
      </c>
      <c r="D26" s="6">
        <f t="shared" si="6"/>
        <v>4169617</v>
      </c>
      <c r="E26" s="6">
        <f t="shared" si="6"/>
        <v>14683018</v>
      </c>
      <c r="F26" s="6">
        <f t="shared" si="6"/>
        <v>-4887018</v>
      </c>
      <c r="G26" s="6">
        <f>SUM(G27:G27)</f>
        <v>14683018</v>
      </c>
    </row>
    <row r="27" spans="1:7" ht="24.75" customHeight="1">
      <c r="A27" s="10" t="s">
        <v>442</v>
      </c>
      <c r="B27" s="11">
        <v>10948000</v>
      </c>
      <c r="C27" s="11">
        <v>9796000</v>
      </c>
      <c r="D27" s="11">
        <v>4169617</v>
      </c>
      <c r="E27" s="11">
        <v>14683018</v>
      </c>
      <c r="F27" s="6">
        <f>SUM(C27-E27)</f>
        <v>-4887018</v>
      </c>
      <c r="G27" s="11">
        <f>E27</f>
        <v>14683018</v>
      </c>
    </row>
    <row r="28" spans="1:7" ht="24.75" customHeight="1">
      <c r="A28" s="12" t="s">
        <v>443</v>
      </c>
      <c r="B28" s="11">
        <f aca="true" t="shared" si="7" ref="B28:G28">SUM(B6+B11+B19++B22+B25)</f>
        <v>315453000</v>
      </c>
      <c r="C28" s="11">
        <f t="shared" si="7"/>
        <v>291975600</v>
      </c>
      <c r="D28" s="11">
        <f t="shared" si="7"/>
        <v>15103597</v>
      </c>
      <c r="E28" s="11">
        <f t="shared" si="7"/>
        <v>269450418</v>
      </c>
      <c r="F28" s="22">
        <f t="shared" si="7"/>
        <v>22525182</v>
      </c>
      <c r="G28" s="11">
        <f t="shared" si="7"/>
        <v>269450418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J51"/>
  <sheetViews>
    <sheetView workbookViewId="0" topLeftCell="A1">
      <pane xSplit="1" ySplit="8" topLeftCell="D5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51" sqref="F5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0</v>
      </c>
      <c r="B1" s="33"/>
      <c r="C1" s="33"/>
      <c r="D1" s="33"/>
      <c r="E1" s="33"/>
      <c r="F1" s="33"/>
    </row>
    <row r="2" spans="1:10" ht="27.75">
      <c r="A2" s="34" t="s">
        <v>41</v>
      </c>
      <c r="B2" s="35"/>
      <c r="C2" s="35"/>
      <c r="D2" s="35"/>
      <c r="E2" s="35"/>
      <c r="F2" s="35"/>
      <c r="J2" s="14"/>
    </row>
    <row r="3" spans="1:6" ht="16.5">
      <c r="A3" s="36" t="s">
        <v>73</v>
      </c>
      <c r="B3" s="37"/>
      <c r="C3" s="37"/>
      <c r="D3" s="37"/>
      <c r="E3" s="37"/>
      <c r="F3" s="37"/>
    </row>
    <row r="4" spans="1:6" ht="16.5">
      <c r="A4" s="38" t="s">
        <v>1</v>
      </c>
      <c r="B4" s="38" t="s">
        <v>2</v>
      </c>
      <c r="C4" s="2" t="s">
        <v>3</v>
      </c>
      <c r="D4" s="40" t="s">
        <v>42</v>
      </c>
      <c r="E4" s="41"/>
      <c r="F4" s="42" t="s">
        <v>43</v>
      </c>
    </row>
    <row r="5" spans="1:6" ht="16.5">
      <c r="A5" s="39"/>
      <c r="B5" s="39"/>
      <c r="C5" s="3" t="s">
        <v>4</v>
      </c>
      <c r="D5" s="3" t="s">
        <v>5</v>
      </c>
      <c r="E5" s="4" t="s">
        <v>6</v>
      </c>
      <c r="F5" s="43"/>
    </row>
    <row r="6" spans="1:6" ht="24.75" customHeight="1">
      <c r="A6" s="5" t="s">
        <v>44</v>
      </c>
      <c r="B6" s="6">
        <f>SUM(B37)</f>
        <v>0</v>
      </c>
      <c r="C6" s="6">
        <f>SUM(C37)</f>
        <v>0</v>
      </c>
      <c r="D6" s="6">
        <f>SUM(D37)</f>
        <v>57439822</v>
      </c>
      <c r="E6" s="6">
        <f>SUM(E37)</f>
        <v>57439822</v>
      </c>
      <c r="F6" s="6">
        <f>SUM(C6-E6)</f>
        <v>-57439822</v>
      </c>
    </row>
    <row r="7" spans="1:6" ht="24.75" customHeight="1">
      <c r="A7" s="15" t="s">
        <v>45</v>
      </c>
      <c r="B7" s="6">
        <f>B8+B13</f>
        <v>0</v>
      </c>
      <c r="C7" s="6">
        <f>SUM(C8+C13)</f>
        <v>0</v>
      </c>
      <c r="D7" s="6">
        <f>SUM(D8+D13)</f>
        <v>55353208</v>
      </c>
      <c r="E7" s="6">
        <f>SUM(E8+E13)</f>
        <v>55353208</v>
      </c>
      <c r="F7" s="6">
        <f>SUM(C7-E7)</f>
        <v>-55353208</v>
      </c>
    </row>
    <row r="8" spans="1:6" ht="24.75" customHeight="1">
      <c r="A8" s="16" t="s">
        <v>46</v>
      </c>
      <c r="B8" s="6">
        <f>SUM(B9:B12)</f>
        <v>0</v>
      </c>
      <c r="C8" s="6">
        <f>SUM(C9:C12)</f>
        <v>0</v>
      </c>
      <c r="D8" s="6">
        <f>SUM(D9:D12)</f>
        <v>55353208</v>
      </c>
      <c r="E8" s="6">
        <f>SUM(E9:E12)</f>
        <v>55353208</v>
      </c>
      <c r="F8" s="6">
        <f>SUM(F9:F12)</f>
        <v>-55353208</v>
      </c>
    </row>
    <row r="9" spans="1:6" ht="24.75" customHeight="1">
      <c r="A9" s="16" t="s">
        <v>47</v>
      </c>
      <c r="B9" s="6"/>
      <c r="C9" s="6">
        <f>B9</f>
        <v>0</v>
      </c>
      <c r="D9" s="6">
        <v>54909763</v>
      </c>
      <c r="E9" s="6">
        <f>D9</f>
        <v>54909763</v>
      </c>
      <c r="F9" s="6">
        <f>SUM(C9-E9)</f>
        <v>-54909763</v>
      </c>
    </row>
    <row r="10" spans="1:6" ht="24.75" customHeight="1">
      <c r="A10" s="7" t="s">
        <v>48</v>
      </c>
      <c r="B10" s="6"/>
      <c r="C10" s="6">
        <f>B10</f>
        <v>0</v>
      </c>
      <c r="D10" s="6">
        <v>237445</v>
      </c>
      <c r="E10" s="6">
        <f>D10</f>
        <v>237445</v>
      </c>
      <c r="F10" s="6">
        <f>SUM(C10-E10)</f>
        <v>-237445</v>
      </c>
    </row>
    <row r="11" spans="1:6" ht="24.75" customHeight="1">
      <c r="A11" s="16" t="s">
        <v>49</v>
      </c>
      <c r="B11" s="6">
        <v>0</v>
      </c>
      <c r="C11" s="6"/>
      <c r="D11" s="6"/>
      <c r="E11" s="6"/>
      <c r="F11" s="6"/>
    </row>
    <row r="12" spans="1:6" ht="24.75" customHeight="1">
      <c r="A12" s="17" t="s">
        <v>50</v>
      </c>
      <c r="B12" s="6"/>
      <c r="C12" s="6"/>
      <c r="D12" s="6">
        <v>206000</v>
      </c>
      <c r="E12" s="6">
        <f>D12</f>
        <v>206000</v>
      </c>
      <c r="F12" s="6">
        <f aca="true" t="shared" si="0" ref="F12:F41">SUM(C12-E12)</f>
        <v>-206000</v>
      </c>
    </row>
    <row r="13" spans="1:6" ht="24.75" customHeight="1">
      <c r="A13" s="16" t="s">
        <v>51</v>
      </c>
      <c r="B13" s="6">
        <f>SUM(B14:B16)</f>
        <v>0</v>
      </c>
      <c r="C13" s="6">
        <f>SUM(C14:C16)</f>
        <v>0</v>
      </c>
      <c r="D13" s="6">
        <f>D14+D15+D16</f>
        <v>0</v>
      </c>
      <c r="E13" s="6">
        <f>E14+E15+E16</f>
        <v>0</v>
      </c>
      <c r="F13" s="6">
        <f t="shared" si="0"/>
        <v>0</v>
      </c>
    </row>
    <row r="14" spans="1:6" ht="24.75" customHeight="1">
      <c r="A14" s="16" t="s">
        <v>47</v>
      </c>
      <c r="B14" s="6"/>
      <c r="C14" s="6">
        <f>B14</f>
        <v>0</v>
      </c>
      <c r="D14" s="6"/>
      <c r="E14" s="6">
        <v>0</v>
      </c>
      <c r="F14" s="6">
        <f t="shared" si="0"/>
        <v>0</v>
      </c>
    </row>
    <row r="15" spans="1:6" ht="24.75" customHeight="1">
      <c r="A15" s="7" t="s">
        <v>48</v>
      </c>
      <c r="B15" s="6"/>
      <c r="C15" s="6">
        <f>B15</f>
        <v>0</v>
      </c>
      <c r="D15" s="6">
        <v>0</v>
      </c>
      <c r="E15" s="6">
        <v>0</v>
      </c>
      <c r="F15" s="6">
        <f t="shared" si="0"/>
        <v>0</v>
      </c>
    </row>
    <row r="16" spans="1:6" ht="24.75" customHeight="1">
      <c r="A16" s="16" t="s">
        <v>49</v>
      </c>
      <c r="B16" s="6"/>
      <c r="C16" s="6">
        <f>B16</f>
        <v>0</v>
      </c>
      <c r="D16" s="6">
        <v>0</v>
      </c>
      <c r="E16" s="6">
        <v>0</v>
      </c>
      <c r="F16" s="6">
        <f t="shared" si="0"/>
        <v>0</v>
      </c>
    </row>
    <row r="17" spans="1:6" ht="24.75" customHeight="1">
      <c r="A17" s="18" t="s">
        <v>52</v>
      </c>
      <c r="B17" s="6">
        <f>SUM(B18)</f>
        <v>0</v>
      </c>
      <c r="C17" s="6">
        <f>SUM(C18)</f>
        <v>0</v>
      </c>
      <c r="D17" s="6">
        <f>SUM(D18)</f>
        <v>1426060</v>
      </c>
      <c r="E17" s="6">
        <f>SUM(E18)</f>
        <v>1426060</v>
      </c>
      <c r="F17" s="6">
        <f t="shared" si="0"/>
        <v>-1426060</v>
      </c>
    </row>
    <row r="18" spans="1:6" ht="24.75" customHeight="1">
      <c r="A18" s="19" t="s">
        <v>53</v>
      </c>
      <c r="B18" s="6">
        <f>SUM(B19:B23)</f>
        <v>0</v>
      </c>
      <c r="C18" s="6">
        <f>SUM(C19:C23)</f>
        <v>0</v>
      </c>
      <c r="D18" s="6">
        <f>SUM(D19:D23)</f>
        <v>1426060</v>
      </c>
      <c r="E18" s="6">
        <f>SUM(E19:E23)</f>
        <v>1426060</v>
      </c>
      <c r="F18" s="6">
        <f t="shared" si="0"/>
        <v>-1426060</v>
      </c>
    </row>
    <row r="19" spans="1:6" ht="24.75" customHeight="1">
      <c r="A19" s="16" t="s">
        <v>47</v>
      </c>
      <c r="B19" s="6"/>
      <c r="C19" s="6">
        <f>B19</f>
        <v>0</v>
      </c>
      <c r="D19" s="6">
        <v>1207120</v>
      </c>
      <c r="E19" s="6">
        <v>1207120</v>
      </c>
      <c r="F19" s="6">
        <f>SUM(C19-E19)</f>
        <v>-1207120</v>
      </c>
    </row>
    <row r="20" spans="1:6" ht="24.75" customHeight="1">
      <c r="A20" s="7" t="s">
        <v>48</v>
      </c>
      <c r="B20" s="6"/>
      <c r="C20" s="6"/>
      <c r="D20" s="6">
        <v>218940</v>
      </c>
      <c r="E20" s="6">
        <f>D20</f>
        <v>218940</v>
      </c>
      <c r="F20" s="6">
        <f t="shared" si="0"/>
        <v>-218940</v>
      </c>
    </row>
    <row r="21" spans="1:6" ht="24.75" customHeight="1">
      <c r="A21" s="16" t="s">
        <v>49</v>
      </c>
      <c r="B21" s="6"/>
      <c r="C21" s="6">
        <f>B21</f>
        <v>0</v>
      </c>
      <c r="D21" s="6">
        <v>0</v>
      </c>
      <c r="E21" s="6">
        <f>D21</f>
        <v>0</v>
      </c>
      <c r="F21" s="6">
        <f t="shared" si="0"/>
        <v>0</v>
      </c>
    </row>
    <row r="22" spans="1:6" ht="24.75" customHeight="1">
      <c r="A22" s="17" t="s">
        <v>50</v>
      </c>
      <c r="B22" s="6"/>
      <c r="C22" s="6">
        <f>B22</f>
        <v>0</v>
      </c>
      <c r="D22" s="6">
        <v>0</v>
      </c>
      <c r="E22" s="6">
        <f>D22</f>
        <v>0</v>
      </c>
      <c r="F22" s="6">
        <f t="shared" si="0"/>
        <v>0</v>
      </c>
    </row>
    <row r="23" spans="1:6" ht="24.75" customHeight="1">
      <c r="A23" s="7" t="s">
        <v>54</v>
      </c>
      <c r="B23" s="6"/>
      <c r="C23" s="6"/>
      <c r="D23" s="6">
        <v>0</v>
      </c>
      <c r="E23" s="6">
        <v>0</v>
      </c>
      <c r="F23" s="6">
        <f t="shared" si="0"/>
        <v>0</v>
      </c>
    </row>
    <row r="24" spans="1:6" ht="24.75" customHeight="1">
      <c r="A24" s="18" t="s">
        <v>55</v>
      </c>
      <c r="B24" s="6">
        <f>SUM(B25)</f>
        <v>0</v>
      </c>
      <c r="C24" s="6">
        <f>SUM(C25)</f>
        <v>0</v>
      </c>
      <c r="D24" s="6">
        <f>D25</f>
        <v>0</v>
      </c>
      <c r="E24" s="6">
        <f>SUM(E25)</f>
        <v>0</v>
      </c>
      <c r="F24" s="6">
        <f t="shared" si="0"/>
        <v>0</v>
      </c>
    </row>
    <row r="25" spans="1:6" ht="24.75" customHeight="1">
      <c r="A25" s="16" t="s">
        <v>56</v>
      </c>
      <c r="B25" s="6">
        <f>B26+B27</f>
        <v>0</v>
      </c>
      <c r="C25" s="6">
        <f>SUM(C26+C27)</f>
        <v>0</v>
      </c>
      <c r="D25" s="6">
        <f>D26+D27</f>
        <v>0</v>
      </c>
      <c r="E25" s="6">
        <f>E26+E27</f>
        <v>0</v>
      </c>
      <c r="F25" s="6">
        <f t="shared" si="0"/>
        <v>0</v>
      </c>
    </row>
    <row r="26" spans="1:6" ht="24.75" customHeight="1">
      <c r="A26" s="7" t="s">
        <v>48</v>
      </c>
      <c r="B26" s="6"/>
      <c r="C26" s="6">
        <f>B26</f>
        <v>0</v>
      </c>
      <c r="D26" s="6">
        <v>0</v>
      </c>
      <c r="E26" s="6">
        <f>D26</f>
        <v>0</v>
      </c>
      <c r="F26" s="6">
        <f>SUM(C26-E26)</f>
        <v>0</v>
      </c>
    </row>
    <row r="27" spans="1:6" ht="24.75" customHeight="1">
      <c r="A27" s="16" t="s">
        <v>49</v>
      </c>
      <c r="B27" s="6"/>
      <c r="C27" s="6"/>
      <c r="D27" s="6">
        <v>0</v>
      </c>
      <c r="E27" s="6">
        <f>D27</f>
        <v>0</v>
      </c>
      <c r="F27" s="6">
        <f>SUM(C27-E27)</f>
        <v>0</v>
      </c>
    </row>
    <row r="28" spans="1:6" ht="24.75" customHeight="1">
      <c r="A28" s="18" t="s">
        <v>57</v>
      </c>
      <c r="B28" s="6">
        <f>B29</f>
        <v>0</v>
      </c>
      <c r="C28" s="6"/>
      <c r="D28" s="6">
        <v>0</v>
      </c>
      <c r="E28" s="6">
        <v>0</v>
      </c>
      <c r="F28" s="6">
        <f t="shared" si="0"/>
        <v>0</v>
      </c>
    </row>
    <row r="29" spans="1:6" ht="24.75" customHeight="1">
      <c r="A29" s="7" t="s">
        <v>58</v>
      </c>
      <c r="B29" s="6">
        <f>B30</f>
        <v>0</v>
      </c>
      <c r="C29" s="6">
        <v>0</v>
      </c>
      <c r="D29" s="6">
        <v>0</v>
      </c>
      <c r="E29" s="6">
        <v>0</v>
      </c>
      <c r="F29" s="6">
        <f t="shared" si="0"/>
        <v>0</v>
      </c>
    </row>
    <row r="30" spans="1:6" ht="24.75" customHeight="1">
      <c r="A30" s="7" t="s">
        <v>54</v>
      </c>
      <c r="B30" s="6"/>
      <c r="C30" s="6">
        <v>0</v>
      </c>
      <c r="D30" s="6">
        <v>0</v>
      </c>
      <c r="E30" s="6">
        <v>0</v>
      </c>
      <c r="F30" s="6">
        <f t="shared" si="0"/>
        <v>0</v>
      </c>
    </row>
    <row r="31" spans="1:6" ht="24.75" customHeight="1">
      <c r="A31" s="18" t="s">
        <v>59</v>
      </c>
      <c r="B31" s="6">
        <f>SUM(B32)</f>
        <v>0</v>
      </c>
      <c r="C31" s="6">
        <f>SUM(C32)</f>
        <v>0</v>
      </c>
      <c r="D31" s="6">
        <f>SUM(D32)</f>
        <v>660554</v>
      </c>
      <c r="E31" s="6">
        <f>SUM(E32)</f>
        <v>660554</v>
      </c>
      <c r="F31" s="6">
        <f t="shared" si="0"/>
        <v>-660554</v>
      </c>
    </row>
    <row r="32" spans="1:6" ht="24.75" customHeight="1">
      <c r="A32" s="20" t="s">
        <v>60</v>
      </c>
      <c r="B32" s="6">
        <f>SUM(B33:B36)</f>
        <v>0</v>
      </c>
      <c r="C32" s="6">
        <f>SUM(C33:C36)</f>
        <v>0</v>
      </c>
      <c r="D32" s="6">
        <f>SUM(D33:D36)</f>
        <v>660554</v>
      </c>
      <c r="E32" s="6">
        <f>SUM(E33:E36)</f>
        <v>660554</v>
      </c>
      <c r="F32" s="6">
        <f t="shared" si="0"/>
        <v>-660554</v>
      </c>
    </row>
    <row r="33" spans="1:6" ht="24.75" customHeight="1">
      <c r="A33" s="16" t="s">
        <v>47</v>
      </c>
      <c r="B33" s="6"/>
      <c r="C33" s="6"/>
      <c r="D33" s="6">
        <v>448940</v>
      </c>
      <c r="E33" s="6">
        <f>D33</f>
        <v>448940</v>
      </c>
      <c r="F33" s="6">
        <f>SUM(C33-E33)</f>
        <v>-448940</v>
      </c>
    </row>
    <row r="34" spans="1:6" ht="24.75" customHeight="1">
      <c r="A34" s="7" t="s">
        <v>48</v>
      </c>
      <c r="B34" s="6"/>
      <c r="C34" s="6"/>
      <c r="D34" s="6">
        <v>211614</v>
      </c>
      <c r="E34" s="6">
        <f>D34</f>
        <v>211614</v>
      </c>
      <c r="F34" s="6">
        <f t="shared" si="0"/>
        <v>-211614</v>
      </c>
    </row>
    <row r="35" spans="1:6" ht="24.75" customHeight="1">
      <c r="A35" s="16" t="s">
        <v>49</v>
      </c>
      <c r="B35" s="6"/>
      <c r="C35" s="6">
        <f>B35</f>
        <v>0</v>
      </c>
      <c r="D35" s="6">
        <v>0</v>
      </c>
      <c r="E35" s="6">
        <f>D35</f>
        <v>0</v>
      </c>
      <c r="F35" s="6">
        <f t="shared" si="0"/>
        <v>0</v>
      </c>
    </row>
    <row r="36" spans="1:6" ht="24.75" customHeight="1">
      <c r="A36" s="30" t="s">
        <v>50</v>
      </c>
      <c r="B36" s="11"/>
      <c r="C36" s="11">
        <f>B36</f>
        <v>0</v>
      </c>
      <c r="D36" s="11">
        <v>0</v>
      </c>
      <c r="E36" s="11">
        <v>0</v>
      </c>
      <c r="F36" s="6">
        <f t="shared" si="0"/>
        <v>0</v>
      </c>
    </row>
    <row r="37" spans="1:6" ht="24.75" customHeight="1">
      <c r="A37" s="21" t="s">
        <v>61</v>
      </c>
      <c r="B37" s="11">
        <f>B7+B17+B24+B28+B31</f>
        <v>0</v>
      </c>
      <c r="C37" s="11">
        <f>SUM(C7+C17+C24+C31)</f>
        <v>0</v>
      </c>
      <c r="D37" s="11">
        <f>SUM(D7+D17+D24+D31)</f>
        <v>57439822</v>
      </c>
      <c r="E37" s="11">
        <f>SUM(E7+E17+E24+E31)</f>
        <v>57439822</v>
      </c>
      <c r="F37" s="22">
        <f t="shared" si="0"/>
        <v>-57439822</v>
      </c>
    </row>
    <row r="38" spans="1:6" ht="24.75" customHeight="1">
      <c r="A38" s="23" t="s">
        <v>62</v>
      </c>
      <c r="B38" s="6">
        <f aca="true" t="shared" si="1" ref="B38:E39">SUM(B39)</f>
        <v>0</v>
      </c>
      <c r="C38" s="6">
        <f t="shared" si="1"/>
        <v>0</v>
      </c>
      <c r="D38" s="6">
        <f t="shared" si="1"/>
        <v>5161139</v>
      </c>
      <c r="E38" s="6">
        <f t="shared" si="1"/>
        <v>5161139</v>
      </c>
      <c r="F38" s="6">
        <f t="shared" si="0"/>
        <v>-5161139</v>
      </c>
    </row>
    <row r="39" spans="1:6" ht="24.75" customHeight="1">
      <c r="A39" s="24" t="s">
        <v>63</v>
      </c>
      <c r="B39" s="6">
        <f t="shared" si="1"/>
        <v>0</v>
      </c>
      <c r="C39" s="6">
        <f t="shared" si="1"/>
        <v>0</v>
      </c>
      <c r="D39" s="6">
        <f t="shared" si="1"/>
        <v>5161139</v>
      </c>
      <c r="E39" s="6">
        <f t="shared" si="1"/>
        <v>5161139</v>
      </c>
      <c r="F39" s="6">
        <f t="shared" si="0"/>
        <v>-5161139</v>
      </c>
    </row>
    <row r="40" spans="1:6" ht="24.75" customHeight="1">
      <c r="A40" s="25" t="s">
        <v>64</v>
      </c>
      <c r="B40" s="6"/>
      <c r="C40" s="6"/>
      <c r="D40" s="6">
        <v>5161139</v>
      </c>
      <c r="E40" s="6">
        <f>D40</f>
        <v>5161139</v>
      </c>
      <c r="F40" s="6">
        <f t="shared" si="0"/>
        <v>-5161139</v>
      </c>
    </row>
    <row r="41" spans="1:6" ht="24.75" customHeight="1">
      <c r="A41" s="16" t="s">
        <v>47</v>
      </c>
      <c r="B41" s="6"/>
      <c r="C41" s="6">
        <f>B41</f>
        <v>0</v>
      </c>
      <c r="D41" s="6">
        <v>423643</v>
      </c>
      <c r="E41" s="6">
        <v>20212905</v>
      </c>
      <c r="F41" s="6">
        <f t="shared" si="0"/>
        <v>-20212905</v>
      </c>
    </row>
    <row r="42" spans="1:6" ht="24.75" customHeight="1">
      <c r="A42" s="23" t="s">
        <v>65</v>
      </c>
      <c r="B42" s="6">
        <f>B43+B47</f>
        <v>0</v>
      </c>
      <c r="C42" s="6">
        <f>C43+C47</f>
        <v>0</v>
      </c>
      <c r="D42" s="6">
        <f>D43+D47</f>
        <v>290910</v>
      </c>
      <c r="E42" s="6">
        <f>E43+E47</f>
        <v>290910</v>
      </c>
      <c r="F42" s="6">
        <f>F43+F47</f>
        <v>-290910</v>
      </c>
    </row>
    <row r="43" spans="1:6" ht="24.75" customHeight="1">
      <c r="A43" s="31" t="s">
        <v>66</v>
      </c>
      <c r="B43" s="6">
        <f>B44</f>
        <v>0</v>
      </c>
      <c r="C43" s="6">
        <f>SUM(C44)</f>
        <v>0</v>
      </c>
      <c r="D43" s="6">
        <f>SUM(D44)</f>
        <v>290910</v>
      </c>
      <c r="E43" s="6">
        <f>SUM(E44)</f>
        <v>290910</v>
      </c>
      <c r="F43" s="6">
        <f>SUM(F44)</f>
        <v>-290910</v>
      </c>
    </row>
    <row r="44" spans="1:6" ht="24.75" customHeight="1">
      <c r="A44" s="16" t="s">
        <v>67</v>
      </c>
      <c r="B44" s="6"/>
      <c r="C44" s="6"/>
      <c r="D44" s="6">
        <f>D45+D46</f>
        <v>290910</v>
      </c>
      <c r="E44" s="6">
        <f>E45+E46</f>
        <v>290910</v>
      </c>
      <c r="F44" s="6">
        <f>F45+F46</f>
        <v>-290910</v>
      </c>
    </row>
    <row r="45" spans="1:6" ht="24.75" customHeight="1">
      <c r="A45" s="16" t="s">
        <v>47</v>
      </c>
      <c r="B45" s="6"/>
      <c r="C45" s="6">
        <f>B45</f>
        <v>0</v>
      </c>
      <c r="D45" s="6">
        <v>259910</v>
      </c>
      <c r="E45" s="6">
        <f>D45</f>
        <v>259910</v>
      </c>
      <c r="F45" s="6">
        <f>SUM(C45-E45)</f>
        <v>-259910</v>
      </c>
    </row>
    <row r="46" spans="1:6" ht="24.75" customHeight="1">
      <c r="A46" s="17" t="s">
        <v>50</v>
      </c>
      <c r="B46" s="6"/>
      <c r="C46" s="6">
        <f>B46</f>
        <v>0</v>
      </c>
      <c r="D46" s="6">
        <v>31000</v>
      </c>
      <c r="E46" s="6">
        <f>D46</f>
        <v>31000</v>
      </c>
      <c r="F46" s="6">
        <f>SUM(C46-E46)</f>
        <v>-31000</v>
      </c>
    </row>
    <row r="47" spans="1:6" ht="24.75" customHeight="1">
      <c r="A47" s="18" t="s">
        <v>68</v>
      </c>
      <c r="B47" s="6">
        <f aca="true" t="shared" si="2" ref="B47:E48">B48</f>
        <v>0</v>
      </c>
      <c r="C47" s="6">
        <f t="shared" si="2"/>
        <v>0</v>
      </c>
      <c r="D47" s="6">
        <f t="shared" si="2"/>
        <v>0</v>
      </c>
      <c r="E47" s="6">
        <f t="shared" si="2"/>
        <v>0</v>
      </c>
      <c r="F47" s="6">
        <f>SUM(F48)</f>
        <v>0</v>
      </c>
    </row>
    <row r="48" spans="1:6" ht="24.75" customHeight="1">
      <c r="A48" s="26" t="s">
        <v>68</v>
      </c>
      <c r="B48" s="6">
        <f t="shared" si="2"/>
        <v>0</v>
      </c>
      <c r="C48" s="6">
        <f t="shared" si="2"/>
        <v>0</v>
      </c>
      <c r="D48" s="6">
        <f t="shared" si="2"/>
        <v>0</v>
      </c>
      <c r="E48" s="6">
        <f t="shared" si="2"/>
        <v>0</v>
      </c>
      <c r="F48" s="6">
        <f>SUM(F49)</f>
        <v>0</v>
      </c>
    </row>
    <row r="49" spans="1:6" ht="24.75" customHeight="1">
      <c r="A49" s="27" t="s">
        <v>69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70</v>
      </c>
      <c r="B50" s="22">
        <f>SUM(B38+B42)</f>
        <v>0</v>
      </c>
      <c r="C50" s="22">
        <f>SUM(C38+C42)</f>
        <v>0</v>
      </c>
      <c r="D50" s="22">
        <f>SUM(D38+D42)</f>
        <v>5452049</v>
      </c>
      <c r="E50" s="22">
        <f>SUM(E38+E42)</f>
        <v>5452049</v>
      </c>
      <c r="F50" s="22">
        <f>SUM(F38+F42)</f>
        <v>-5452049</v>
      </c>
    </row>
    <row r="51" spans="1:6" ht="16.5">
      <c r="A51" s="29" t="s">
        <v>71</v>
      </c>
      <c r="B51" s="11">
        <f>SUM(B37+B50)</f>
        <v>0</v>
      </c>
      <c r="C51" s="11">
        <f>SUM(C37+C50)</f>
        <v>0</v>
      </c>
      <c r="D51" s="11">
        <f>SUM(D37+D50)</f>
        <v>62891871</v>
      </c>
      <c r="E51" s="11">
        <f>SUM(E37+E50)</f>
        <v>62891871</v>
      </c>
      <c r="F51" s="11">
        <f>SUM(F37+F50)</f>
        <v>-62891871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2"/>
  <dimension ref="A1:J51"/>
  <sheetViews>
    <sheetView workbookViewId="0" topLeftCell="A1">
      <pane xSplit="1" ySplit="8" topLeftCell="D5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52" sqref="B52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444</v>
      </c>
      <c r="B1" s="33"/>
      <c r="C1" s="33"/>
      <c r="D1" s="33"/>
      <c r="E1" s="33"/>
      <c r="F1" s="33"/>
    </row>
    <row r="2" spans="1:10" ht="27.75">
      <c r="A2" s="34" t="s">
        <v>445</v>
      </c>
      <c r="B2" s="35"/>
      <c r="C2" s="35"/>
      <c r="D2" s="35"/>
      <c r="E2" s="35"/>
      <c r="F2" s="35"/>
      <c r="J2" s="14"/>
    </row>
    <row r="3" spans="1:6" ht="16.5">
      <c r="A3" s="36" t="s">
        <v>482</v>
      </c>
      <c r="B3" s="37"/>
      <c r="C3" s="37"/>
      <c r="D3" s="37"/>
      <c r="E3" s="37"/>
      <c r="F3" s="37"/>
    </row>
    <row r="4" spans="1:6" ht="16.5">
      <c r="A4" s="38" t="s">
        <v>446</v>
      </c>
      <c r="B4" s="38" t="s">
        <v>447</v>
      </c>
      <c r="C4" s="2" t="s">
        <v>448</v>
      </c>
      <c r="D4" s="40" t="s">
        <v>449</v>
      </c>
      <c r="E4" s="41"/>
      <c r="F4" s="42" t="s">
        <v>450</v>
      </c>
    </row>
    <row r="5" spans="1:6" ht="16.5">
      <c r="A5" s="39"/>
      <c r="B5" s="39"/>
      <c r="C5" s="3" t="s">
        <v>451</v>
      </c>
      <c r="D5" s="3" t="s">
        <v>452</v>
      </c>
      <c r="E5" s="4" t="s">
        <v>453</v>
      </c>
      <c r="F5" s="43"/>
    </row>
    <row r="6" spans="1:6" ht="24.75" customHeight="1">
      <c r="A6" s="5" t="s">
        <v>454</v>
      </c>
      <c r="B6" s="6">
        <f>SUM(B37)</f>
        <v>2014207142</v>
      </c>
      <c r="C6" s="6">
        <f>SUM(C37)</f>
        <v>1265871415</v>
      </c>
      <c r="D6" s="6">
        <f>SUM(D37)</f>
        <v>21799370</v>
      </c>
      <c r="E6" s="6">
        <f>SUM(E37)</f>
        <v>559784257</v>
      </c>
      <c r="F6" s="6">
        <f aca="true" t="shared" si="0" ref="F6:F15">SUM(C6-E6)</f>
        <v>706087158</v>
      </c>
    </row>
    <row r="7" spans="1:6" ht="24.75" customHeight="1">
      <c r="A7" s="15" t="s">
        <v>455</v>
      </c>
      <c r="B7" s="6">
        <f>B8+B13</f>
        <v>246998278</v>
      </c>
      <c r="C7" s="6">
        <f>SUM(C8+C13)</f>
        <v>215223415</v>
      </c>
      <c r="D7" s="6">
        <f>SUM(D8+D13)</f>
        <v>15047939</v>
      </c>
      <c r="E7" s="6">
        <f>SUM(E8+E13)</f>
        <v>185261248</v>
      </c>
      <c r="F7" s="6">
        <f t="shared" si="0"/>
        <v>29962167</v>
      </c>
    </row>
    <row r="8" spans="1:6" ht="24.75" customHeight="1">
      <c r="A8" s="16" t="s">
        <v>456</v>
      </c>
      <c r="B8" s="6">
        <f>SUM(B9:B12)</f>
        <v>239338278</v>
      </c>
      <c r="C8" s="6">
        <f>SUM(C9:C12)</f>
        <v>209643415</v>
      </c>
      <c r="D8" s="6">
        <f>SUM(D9:D12)</f>
        <v>14817800</v>
      </c>
      <c r="E8" s="6">
        <f>SUM(E9:E12)</f>
        <v>179952680</v>
      </c>
      <c r="F8" s="6">
        <f t="shared" si="0"/>
        <v>29690735</v>
      </c>
    </row>
    <row r="9" spans="1:6" ht="24.75" customHeight="1">
      <c r="A9" s="16" t="s">
        <v>457</v>
      </c>
      <c r="B9" s="6">
        <v>229872000</v>
      </c>
      <c r="C9" s="6">
        <v>202000000</v>
      </c>
      <c r="D9" s="6">
        <v>14128174</v>
      </c>
      <c r="E9" s="6">
        <v>175230076</v>
      </c>
      <c r="F9" s="6">
        <f t="shared" si="0"/>
        <v>26769924</v>
      </c>
    </row>
    <row r="10" spans="1:6" ht="24.75" customHeight="1">
      <c r="A10" s="7" t="s">
        <v>458</v>
      </c>
      <c r="B10" s="6">
        <v>5873415</v>
      </c>
      <c r="C10" s="6">
        <v>5018415</v>
      </c>
      <c r="D10" s="6">
        <v>553626</v>
      </c>
      <c r="E10" s="6">
        <v>3960604</v>
      </c>
      <c r="F10" s="6">
        <f t="shared" si="0"/>
        <v>1057811</v>
      </c>
    </row>
    <row r="11" spans="1:6" ht="24.75" customHeight="1">
      <c r="A11" s="16" t="s">
        <v>459</v>
      </c>
      <c r="B11" s="6">
        <v>2914863</v>
      </c>
      <c r="C11" s="6">
        <v>1947000</v>
      </c>
      <c r="D11" s="6">
        <v>136000</v>
      </c>
      <c r="E11" s="6">
        <v>136000</v>
      </c>
      <c r="F11" s="6">
        <f t="shared" si="0"/>
        <v>1811000</v>
      </c>
    </row>
    <row r="12" spans="1:6" ht="24.75" customHeight="1">
      <c r="A12" s="17" t="s">
        <v>460</v>
      </c>
      <c r="B12" s="6">
        <v>678000</v>
      </c>
      <c r="C12" s="6">
        <f>B12</f>
        <v>678000</v>
      </c>
      <c r="D12" s="6">
        <v>0</v>
      </c>
      <c r="E12" s="6">
        <v>626000</v>
      </c>
      <c r="F12" s="6">
        <f t="shared" si="0"/>
        <v>52000</v>
      </c>
    </row>
    <row r="13" spans="1:6" ht="24.75" customHeight="1">
      <c r="A13" s="16" t="s">
        <v>461</v>
      </c>
      <c r="B13" s="6">
        <f>SUM(B14:B16)</f>
        <v>7660000</v>
      </c>
      <c r="C13" s="6">
        <f>SUM(C14:C16)</f>
        <v>5580000</v>
      </c>
      <c r="D13" s="6">
        <f>D14+D15+D16</f>
        <v>230139</v>
      </c>
      <c r="E13" s="6">
        <f>E14+E15+E16</f>
        <v>5308568</v>
      </c>
      <c r="F13" s="6">
        <f t="shared" si="0"/>
        <v>271432</v>
      </c>
    </row>
    <row r="14" spans="1:6" ht="24.75" customHeight="1">
      <c r="A14" s="16" t="s">
        <v>457</v>
      </c>
      <c r="B14" s="6">
        <v>186000</v>
      </c>
      <c r="C14" s="6">
        <v>160000</v>
      </c>
      <c r="D14" s="6">
        <v>3000</v>
      </c>
      <c r="E14" s="6">
        <v>118836</v>
      </c>
      <c r="F14" s="6">
        <f t="shared" si="0"/>
        <v>41164</v>
      </c>
    </row>
    <row r="15" spans="1:6" ht="24.75" customHeight="1">
      <c r="A15" s="7" t="s">
        <v>458</v>
      </c>
      <c r="B15" s="6">
        <v>3126673</v>
      </c>
      <c r="C15" s="6">
        <v>2572673</v>
      </c>
      <c r="D15" s="6">
        <v>150620</v>
      </c>
      <c r="E15" s="6">
        <v>2382981</v>
      </c>
      <c r="F15" s="6">
        <f t="shared" si="0"/>
        <v>189692</v>
      </c>
    </row>
    <row r="16" spans="1:6" ht="24.75" customHeight="1">
      <c r="A16" s="16" t="s">
        <v>459</v>
      </c>
      <c r="B16" s="6">
        <v>4347327</v>
      </c>
      <c r="C16" s="6">
        <v>2847327</v>
      </c>
      <c r="D16" s="6">
        <v>76519</v>
      </c>
      <c r="E16" s="6">
        <v>2806751</v>
      </c>
      <c r="F16" s="6">
        <v>40576</v>
      </c>
    </row>
    <row r="17" spans="1:6" ht="24.75" customHeight="1">
      <c r="A17" s="18" t="s">
        <v>462</v>
      </c>
      <c r="B17" s="6">
        <f>SUM(B18)</f>
        <v>140075000</v>
      </c>
      <c r="C17" s="6">
        <f>SUM(C18)</f>
        <v>105582000</v>
      </c>
      <c r="D17" s="6">
        <f>SUM(D18)</f>
        <v>1957634</v>
      </c>
      <c r="E17" s="6">
        <f>SUM(E18)</f>
        <v>15451366</v>
      </c>
      <c r="F17" s="6">
        <f aca="true" t="shared" si="1" ref="F17:F23">SUM(C17-E17)</f>
        <v>90130634</v>
      </c>
    </row>
    <row r="18" spans="1:6" ht="24.75" customHeight="1">
      <c r="A18" s="19" t="s">
        <v>463</v>
      </c>
      <c r="B18" s="6">
        <f>SUM(B19:B23)</f>
        <v>140075000</v>
      </c>
      <c r="C18" s="6">
        <f>SUM(C19:C23)</f>
        <v>105582000</v>
      </c>
      <c r="D18" s="6">
        <f>SUM(D19:D23)</f>
        <v>1957634</v>
      </c>
      <c r="E18" s="6">
        <f>SUM(E19:E23)</f>
        <v>15451366</v>
      </c>
      <c r="F18" s="6">
        <f t="shared" si="1"/>
        <v>90130634</v>
      </c>
    </row>
    <row r="19" spans="1:6" ht="24.75" customHeight="1">
      <c r="A19" s="16" t="s">
        <v>457</v>
      </c>
      <c r="B19" s="6">
        <v>7254000</v>
      </c>
      <c r="C19" s="6">
        <v>6330000</v>
      </c>
      <c r="D19" s="6">
        <v>430345</v>
      </c>
      <c r="E19" s="6">
        <v>5369387</v>
      </c>
      <c r="F19" s="6">
        <f t="shared" si="1"/>
        <v>960613</v>
      </c>
    </row>
    <row r="20" spans="1:6" ht="24.75" customHeight="1">
      <c r="A20" s="7" t="s">
        <v>458</v>
      </c>
      <c r="B20" s="6">
        <v>22883486</v>
      </c>
      <c r="C20" s="6">
        <v>14650486</v>
      </c>
      <c r="D20" s="6">
        <v>1034789</v>
      </c>
      <c r="E20" s="6">
        <v>8543234</v>
      </c>
      <c r="F20" s="6">
        <f t="shared" si="1"/>
        <v>6107252</v>
      </c>
    </row>
    <row r="21" spans="1:6" ht="24.75" customHeight="1">
      <c r="A21" s="16" t="s">
        <v>459</v>
      </c>
      <c r="B21" s="6">
        <v>16189514</v>
      </c>
      <c r="C21" s="6">
        <v>2641514</v>
      </c>
      <c r="D21" s="6">
        <v>0</v>
      </c>
      <c r="E21" s="6">
        <v>1046245</v>
      </c>
      <c r="F21" s="6">
        <f t="shared" si="1"/>
        <v>1595269</v>
      </c>
    </row>
    <row r="22" spans="1:6" ht="24.75" customHeight="1">
      <c r="A22" s="17" t="s">
        <v>460</v>
      </c>
      <c r="B22" s="6">
        <v>92748000</v>
      </c>
      <c r="C22" s="6">
        <v>81960000</v>
      </c>
      <c r="D22" s="6">
        <v>492500</v>
      </c>
      <c r="E22" s="6">
        <f>D22</f>
        <v>492500</v>
      </c>
      <c r="F22" s="6">
        <f t="shared" si="1"/>
        <v>81467500</v>
      </c>
    </row>
    <row r="23" spans="1:6" ht="24.75" customHeight="1">
      <c r="A23" s="7" t="s">
        <v>464</v>
      </c>
      <c r="B23" s="6">
        <v>1000000</v>
      </c>
      <c r="C23" s="6"/>
      <c r="D23" s="6">
        <v>0</v>
      </c>
      <c r="E23" s="6">
        <v>0</v>
      </c>
      <c r="F23" s="6">
        <f t="shared" si="1"/>
        <v>0</v>
      </c>
    </row>
    <row r="24" spans="1:6" ht="24.75" customHeight="1">
      <c r="A24" s="18" t="s">
        <v>465</v>
      </c>
      <c r="B24" s="6">
        <f>SUM(B25)</f>
        <v>19879000</v>
      </c>
      <c r="C24" s="6">
        <f aca="true" t="shared" si="2" ref="C24:F25">C25</f>
        <v>16060000</v>
      </c>
      <c r="D24" s="6">
        <f t="shared" si="2"/>
        <v>578313</v>
      </c>
      <c r="E24" s="6">
        <f t="shared" si="2"/>
        <v>3958814</v>
      </c>
      <c r="F24" s="6">
        <f t="shared" si="2"/>
        <v>12101186</v>
      </c>
    </row>
    <row r="25" spans="1:6" ht="24.75" customHeight="1">
      <c r="A25" s="16" t="s">
        <v>466</v>
      </c>
      <c r="B25" s="6">
        <f>B26+B27</f>
        <v>19879000</v>
      </c>
      <c r="C25" s="6">
        <f t="shared" si="2"/>
        <v>16060000</v>
      </c>
      <c r="D25" s="6">
        <f t="shared" si="2"/>
        <v>578313</v>
      </c>
      <c r="E25" s="6">
        <f t="shared" si="2"/>
        <v>3958814</v>
      </c>
      <c r="F25" s="6">
        <f t="shared" si="2"/>
        <v>12101186</v>
      </c>
    </row>
    <row r="26" spans="1:6" ht="24.75" customHeight="1">
      <c r="A26" s="7" t="s">
        <v>458</v>
      </c>
      <c r="B26" s="6">
        <v>19879000</v>
      </c>
      <c r="C26" s="6">
        <v>16060000</v>
      </c>
      <c r="D26" s="6">
        <v>578313</v>
      </c>
      <c r="E26" s="6">
        <v>3958814</v>
      </c>
      <c r="F26" s="6">
        <f aca="true" t="shared" si="3" ref="F26:F41">SUM(C26-E26)</f>
        <v>12101186</v>
      </c>
    </row>
    <row r="27" spans="1:6" ht="24.75" customHeight="1">
      <c r="A27" s="16" t="s">
        <v>459</v>
      </c>
      <c r="B27" s="6"/>
      <c r="C27" s="6"/>
      <c r="D27" s="6">
        <v>0</v>
      </c>
      <c r="E27" s="6">
        <f>D27</f>
        <v>0</v>
      </c>
      <c r="F27" s="6">
        <f t="shared" si="3"/>
        <v>0</v>
      </c>
    </row>
    <row r="28" spans="1:6" ht="24.75" customHeight="1">
      <c r="A28" s="18" t="s">
        <v>467</v>
      </c>
      <c r="B28" s="6">
        <f>B29</f>
        <v>113864</v>
      </c>
      <c r="C28" s="6">
        <f>C29</f>
        <v>0</v>
      </c>
      <c r="D28" s="6">
        <v>0</v>
      </c>
      <c r="E28" s="6">
        <v>0</v>
      </c>
      <c r="F28" s="6">
        <f t="shared" si="3"/>
        <v>0</v>
      </c>
    </row>
    <row r="29" spans="1:6" ht="24.75" customHeight="1">
      <c r="A29" s="7" t="s">
        <v>468</v>
      </c>
      <c r="B29" s="6">
        <f>B30</f>
        <v>113864</v>
      </c>
      <c r="C29" s="6">
        <f>C30</f>
        <v>0</v>
      </c>
      <c r="D29" s="6">
        <f>D30</f>
        <v>0</v>
      </c>
      <c r="E29" s="6">
        <v>0</v>
      </c>
      <c r="F29" s="6">
        <f t="shared" si="3"/>
        <v>0</v>
      </c>
    </row>
    <row r="30" spans="1:6" ht="24.75" customHeight="1">
      <c r="A30" s="7" t="s">
        <v>464</v>
      </c>
      <c r="B30" s="6">
        <v>113864</v>
      </c>
      <c r="C30" s="6">
        <v>0</v>
      </c>
      <c r="D30" s="6"/>
      <c r="E30" s="6">
        <v>0</v>
      </c>
      <c r="F30" s="6">
        <f t="shared" si="3"/>
        <v>0</v>
      </c>
    </row>
    <row r="31" spans="1:6" ht="24.75" customHeight="1">
      <c r="A31" s="18" t="s">
        <v>469</v>
      </c>
      <c r="B31" s="6">
        <f>SUM(B32)</f>
        <v>1607141000</v>
      </c>
      <c r="C31" s="6">
        <f>SUM(C32)</f>
        <v>929006000</v>
      </c>
      <c r="D31" s="6">
        <f>SUM(D32)</f>
        <v>4215484</v>
      </c>
      <c r="E31" s="6">
        <f>SUM(E32)</f>
        <v>355112829</v>
      </c>
      <c r="F31" s="6">
        <f t="shared" si="3"/>
        <v>573893171</v>
      </c>
    </row>
    <row r="32" spans="1:6" ht="24.75" customHeight="1">
      <c r="A32" s="20" t="s">
        <v>470</v>
      </c>
      <c r="B32" s="6">
        <f>SUM(B33:B36)</f>
        <v>1607141000</v>
      </c>
      <c r="C32" s="6">
        <f>SUM(C33:C36)</f>
        <v>929006000</v>
      </c>
      <c r="D32" s="6">
        <f>SUM(D33:D36)</f>
        <v>4215484</v>
      </c>
      <c r="E32" s="6">
        <f>SUM(E33:E36)</f>
        <v>355112829</v>
      </c>
      <c r="F32" s="6">
        <f t="shared" si="3"/>
        <v>573893171</v>
      </c>
    </row>
    <row r="33" spans="1:6" ht="24.75" customHeight="1">
      <c r="A33" s="16" t="s">
        <v>457</v>
      </c>
      <c r="B33" s="6">
        <v>2741000</v>
      </c>
      <c r="C33" s="6">
        <v>2545000</v>
      </c>
      <c r="D33" s="6">
        <v>113442</v>
      </c>
      <c r="E33" s="6">
        <v>1582733</v>
      </c>
      <c r="F33" s="6">
        <f t="shared" si="3"/>
        <v>962267</v>
      </c>
    </row>
    <row r="34" spans="1:6" ht="24.75" customHeight="1">
      <c r="A34" s="7" t="s">
        <v>458</v>
      </c>
      <c r="B34" s="6">
        <v>60623000</v>
      </c>
      <c r="C34" s="6">
        <v>54844000</v>
      </c>
      <c r="D34" s="6">
        <v>4102042</v>
      </c>
      <c r="E34" s="6">
        <v>29274015</v>
      </c>
      <c r="F34" s="6">
        <f t="shared" si="3"/>
        <v>25569985</v>
      </c>
    </row>
    <row r="35" spans="1:6" ht="24.75" customHeight="1">
      <c r="A35" s="16" t="s">
        <v>459</v>
      </c>
      <c r="B35" s="6">
        <v>234050000</v>
      </c>
      <c r="C35" s="6">
        <v>69750000</v>
      </c>
      <c r="D35" s="6">
        <v>0</v>
      </c>
      <c r="E35" s="6">
        <v>3046081</v>
      </c>
      <c r="F35" s="6">
        <f t="shared" si="3"/>
        <v>66703919</v>
      </c>
    </row>
    <row r="36" spans="1:6" ht="24.75" customHeight="1">
      <c r="A36" s="30" t="s">
        <v>460</v>
      </c>
      <c r="B36" s="11">
        <v>1309727000</v>
      </c>
      <c r="C36" s="11">
        <v>801867000</v>
      </c>
      <c r="D36" s="11">
        <v>0</v>
      </c>
      <c r="E36" s="11">
        <v>321210000</v>
      </c>
      <c r="F36" s="6">
        <f t="shared" si="3"/>
        <v>480657000</v>
      </c>
    </row>
    <row r="37" spans="1:6" ht="24.75" customHeight="1">
      <c r="A37" s="21" t="s">
        <v>471</v>
      </c>
      <c r="B37" s="11">
        <f>B7+B17+B24+B28+B31</f>
        <v>2014207142</v>
      </c>
      <c r="C37" s="11">
        <f>SUM(C7+C17+C24+C31)</f>
        <v>1265871415</v>
      </c>
      <c r="D37" s="11">
        <f>SUM(D7+D17+D24+D31)</f>
        <v>21799370</v>
      </c>
      <c r="E37" s="11">
        <f>SUM(E7+E17+E24+E31)</f>
        <v>559784257</v>
      </c>
      <c r="F37" s="22">
        <f t="shared" si="3"/>
        <v>706087158</v>
      </c>
    </row>
    <row r="38" spans="1:6" ht="24.75" customHeight="1">
      <c r="A38" s="23" t="s">
        <v>472</v>
      </c>
      <c r="B38" s="6">
        <f aca="true" t="shared" si="4" ref="B38:E39">B39</f>
        <v>20823563</v>
      </c>
      <c r="C38" s="6">
        <f t="shared" si="4"/>
        <v>20823563</v>
      </c>
      <c r="D38" s="6">
        <f t="shared" si="4"/>
        <v>1155433</v>
      </c>
      <c r="E38" s="6">
        <f t="shared" si="4"/>
        <v>19800245</v>
      </c>
      <c r="F38" s="6">
        <f t="shared" si="3"/>
        <v>1023318</v>
      </c>
    </row>
    <row r="39" spans="1:6" ht="24.75" customHeight="1">
      <c r="A39" s="24" t="s">
        <v>473</v>
      </c>
      <c r="B39" s="6">
        <f t="shared" si="4"/>
        <v>20823563</v>
      </c>
      <c r="C39" s="6">
        <f t="shared" si="4"/>
        <v>20823563</v>
      </c>
      <c r="D39" s="6">
        <f t="shared" si="4"/>
        <v>1155433</v>
      </c>
      <c r="E39" s="6">
        <f t="shared" si="4"/>
        <v>19800245</v>
      </c>
      <c r="F39" s="6">
        <f t="shared" si="3"/>
        <v>1023318</v>
      </c>
    </row>
    <row r="40" spans="1:6" ht="24.75" customHeight="1">
      <c r="A40" s="25" t="s">
        <v>474</v>
      </c>
      <c r="B40" s="6">
        <f>B41</f>
        <v>20823563</v>
      </c>
      <c r="C40" s="6">
        <f>B40</f>
        <v>20823563</v>
      </c>
      <c r="D40" s="6">
        <f>D41</f>
        <v>1155433</v>
      </c>
      <c r="E40" s="6">
        <f>E41</f>
        <v>19800245</v>
      </c>
      <c r="F40" s="6">
        <f t="shared" si="3"/>
        <v>1023318</v>
      </c>
    </row>
    <row r="41" spans="1:6" ht="24.75" customHeight="1">
      <c r="A41" s="16" t="s">
        <v>457</v>
      </c>
      <c r="B41" s="6">
        <v>20823563</v>
      </c>
      <c r="C41" s="6">
        <f>B41</f>
        <v>20823563</v>
      </c>
      <c r="D41" s="6">
        <v>1155433</v>
      </c>
      <c r="E41" s="6">
        <v>19800245</v>
      </c>
      <c r="F41" s="6">
        <f t="shared" si="3"/>
        <v>1023318</v>
      </c>
    </row>
    <row r="42" spans="1:6" ht="24.75" customHeight="1">
      <c r="A42" s="23" t="s">
        <v>475</v>
      </c>
      <c r="B42" s="6">
        <f aca="true" t="shared" si="5" ref="B42:D43">B43</f>
        <v>3723850</v>
      </c>
      <c r="C42" s="6">
        <f t="shared" si="5"/>
        <v>3723850</v>
      </c>
      <c r="D42" s="6">
        <f t="shared" si="5"/>
        <v>1260840</v>
      </c>
      <c r="E42" s="6">
        <f>E43+E47</f>
        <v>3723850</v>
      </c>
      <c r="F42" s="6">
        <f>F43+F47</f>
        <v>0</v>
      </c>
    </row>
    <row r="43" spans="1:6" ht="24.75" customHeight="1">
      <c r="A43" s="31" t="s">
        <v>476</v>
      </c>
      <c r="B43" s="6">
        <f t="shared" si="5"/>
        <v>3723850</v>
      </c>
      <c r="C43" s="6">
        <f t="shared" si="5"/>
        <v>3723850</v>
      </c>
      <c r="D43" s="6">
        <f t="shared" si="5"/>
        <v>1260840</v>
      </c>
      <c r="E43" s="6">
        <f>SUM(E44)</f>
        <v>3723850</v>
      </c>
      <c r="F43" s="6">
        <f>SUM(F44)</f>
        <v>0</v>
      </c>
    </row>
    <row r="44" spans="1:6" ht="24.75" customHeight="1">
      <c r="A44" s="16" t="s">
        <v>477</v>
      </c>
      <c r="B44" s="6">
        <f>B45+B46</f>
        <v>3723850</v>
      </c>
      <c r="C44" s="6">
        <f>C45+C46</f>
        <v>3723850</v>
      </c>
      <c r="D44" s="6">
        <f>D45+D46</f>
        <v>1260840</v>
      </c>
      <c r="E44" s="6">
        <f>E45+E46</f>
        <v>3723850</v>
      </c>
      <c r="F44" s="6">
        <f>F45+F46</f>
        <v>0</v>
      </c>
    </row>
    <row r="45" spans="1:6" ht="24.75" customHeight="1">
      <c r="A45" s="16" t="s">
        <v>457</v>
      </c>
      <c r="B45" s="6">
        <v>3661850</v>
      </c>
      <c r="C45" s="6">
        <f>B45</f>
        <v>3661850</v>
      </c>
      <c r="D45" s="6">
        <v>1260840</v>
      </c>
      <c r="E45" s="6">
        <v>3661850</v>
      </c>
      <c r="F45" s="6">
        <f>SUM(C45-E45)</f>
        <v>0</v>
      </c>
    </row>
    <row r="46" spans="1:6" ht="24.75" customHeight="1">
      <c r="A46" s="17" t="s">
        <v>460</v>
      </c>
      <c r="B46" s="6">
        <v>62000</v>
      </c>
      <c r="C46" s="6">
        <f>B46</f>
        <v>62000</v>
      </c>
      <c r="D46" s="6">
        <v>0</v>
      </c>
      <c r="E46" s="6">
        <v>62000</v>
      </c>
      <c r="F46" s="6">
        <f>SUM(C46-E46)</f>
        <v>0</v>
      </c>
    </row>
    <row r="47" spans="1:6" ht="24.75" customHeight="1">
      <c r="A47" s="18" t="s">
        <v>478</v>
      </c>
      <c r="B47" s="6">
        <f aca="true" t="shared" si="6" ref="B47:E48">B48</f>
        <v>0</v>
      </c>
      <c r="C47" s="6">
        <f t="shared" si="6"/>
        <v>0</v>
      </c>
      <c r="D47" s="6">
        <f t="shared" si="6"/>
        <v>0</v>
      </c>
      <c r="E47" s="6">
        <f t="shared" si="6"/>
        <v>0</v>
      </c>
      <c r="F47" s="6">
        <f>SUM(F48)</f>
        <v>0</v>
      </c>
    </row>
    <row r="48" spans="1:6" ht="24.75" customHeight="1">
      <c r="A48" s="26" t="s">
        <v>478</v>
      </c>
      <c r="B48" s="6">
        <f t="shared" si="6"/>
        <v>0</v>
      </c>
      <c r="C48" s="6">
        <f t="shared" si="6"/>
        <v>0</v>
      </c>
      <c r="D48" s="6">
        <f t="shared" si="6"/>
        <v>0</v>
      </c>
      <c r="E48" s="6">
        <f t="shared" si="6"/>
        <v>0</v>
      </c>
      <c r="F48" s="6">
        <f>SUM(F49)</f>
        <v>0</v>
      </c>
    </row>
    <row r="49" spans="1:6" ht="24.75" customHeight="1">
      <c r="A49" s="27" t="s">
        <v>479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480</v>
      </c>
      <c r="B50" s="22">
        <f>SUM(B38+B42)</f>
        <v>24547413</v>
      </c>
      <c r="C50" s="22">
        <f>SUM(C38+C42)</f>
        <v>24547413</v>
      </c>
      <c r="D50" s="22">
        <f>SUM(D38+D42)</f>
        <v>2416273</v>
      </c>
      <c r="E50" s="22">
        <f>SUM(E38+E42)</f>
        <v>23524095</v>
      </c>
      <c r="F50" s="22">
        <f>SUM(F38+F42)</f>
        <v>1023318</v>
      </c>
    </row>
    <row r="51" spans="1:6" ht="16.5">
      <c r="A51" s="29" t="s">
        <v>481</v>
      </c>
      <c r="B51" s="11">
        <f>SUM(B37+B50)</f>
        <v>2038754555</v>
      </c>
      <c r="C51" s="11">
        <f>SUM(C37+C50)</f>
        <v>1290418828</v>
      </c>
      <c r="D51" s="11">
        <f>SUM(D37+D50)</f>
        <v>24215643</v>
      </c>
      <c r="E51" s="11">
        <f>SUM(E37+E50)</f>
        <v>583308352</v>
      </c>
      <c r="F51" s="11">
        <f>SUM(F37+F50)</f>
        <v>707110476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3"/>
  <dimension ref="A1:G194"/>
  <sheetViews>
    <sheetView workbookViewId="0" topLeftCell="A13">
      <selection activeCell="G28" sqref="G28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483</v>
      </c>
      <c r="B1" s="33"/>
      <c r="C1" s="33"/>
      <c r="D1" s="33"/>
      <c r="E1" s="33"/>
      <c r="F1" s="33"/>
      <c r="G1" s="33"/>
    </row>
    <row r="2" spans="1:7" ht="27.75">
      <c r="A2" s="34" t="s">
        <v>484</v>
      </c>
      <c r="B2" s="35"/>
      <c r="C2" s="35"/>
      <c r="D2" s="35"/>
      <c r="E2" s="35"/>
      <c r="F2" s="35"/>
      <c r="G2" s="35"/>
    </row>
    <row r="3" spans="1:7" ht="16.5">
      <c r="A3" s="36" t="s">
        <v>555</v>
      </c>
      <c r="B3" s="37"/>
      <c r="C3" s="37"/>
      <c r="D3" s="37"/>
      <c r="E3" s="37"/>
      <c r="F3" s="37"/>
      <c r="G3" s="37"/>
    </row>
    <row r="4" spans="1:7" ht="18.75" customHeight="1">
      <c r="A4" s="38" t="s">
        <v>485</v>
      </c>
      <c r="B4" s="38" t="s">
        <v>486</v>
      </c>
      <c r="C4" s="2" t="s">
        <v>487</v>
      </c>
      <c r="D4" s="40" t="s">
        <v>488</v>
      </c>
      <c r="E4" s="41"/>
      <c r="F4" s="38" t="s">
        <v>489</v>
      </c>
      <c r="G4" s="38" t="s">
        <v>490</v>
      </c>
    </row>
    <row r="5" spans="1:7" ht="16.5">
      <c r="A5" s="39"/>
      <c r="B5" s="39"/>
      <c r="C5" s="3" t="s">
        <v>491</v>
      </c>
      <c r="D5" s="3" t="s">
        <v>492</v>
      </c>
      <c r="E5" s="4" t="s">
        <v>493</v>
      </c>
      <c r="F5" s="39"/>
      <c r="G5" s="39"/>
    </row>
    <row r="6" spans="1:7" ht="24.75" customHeight="1">
      <c r="A6" s="5" t="s">
        <v>494</v>
      </c>
      <c r="B6" s="6">
        <f aca="true" t="shared" si="0" ref="B6:G6">SUM(B7)</f>
        <v>13500000</v>
      </c>
      <c r="C6" s="6">
        <f t="shared" si="0"/>
        <v>12334000</v>
      </c>
      <c r="D6" s="6">
        <f t="shared" si="0"/>
        <v>1972610</v>
      </c>
      <c r="E6" s="6">
        <f t="shared" si="0"/>
        <v>17257887</v>
      </c>
      <c r="F6" s="6">
        <f t="shared" si="0"/>
        <v>-4923887</v>
      </c>
      <c r="G6" s="6">
        <f t="shared" si="0"/>
        <v>17257887</v>
      </c>
    </row>
    <row r="7" spans="1:7" ht="24.75" customHeight="1">
      <c r="A7" s="7" t="s">
        <v>495</v>
      </c>
      <c r="B7" s="6">
        <f>SUM(B8:B10)</f>
        <v>13500000</v>
      </c>
      <c r="C7" s="6">
        <f>SUM(C8:C10)</f>
        <v>12334000</v>
      </c>
      <c r="D7" s="6">
        <f>D8+D9+D10</f>
        <v>1972610</v>
      </c>
      <c r="E7" s="6">
        <f>E8+E9+E10</f>
        <v>17257887</v>
      </c>
      <c r="F7" s="6">
        <f>C7-E7</f>
        <v>-4923887</v>
      </c>
      <c r="G7" s="6">
        <f>SUM(G8:G10)</f>
        <v>17257887</v>
      </c>
    </row>
    <row r="8" spans="1:7" ht="24.75" customHeight="1">
      <c r="A8" s="7" t="s">
        <v>496</v>
      </c>
      <c r="B8" s="6">
        <v>11000000</v>
      </c>
      <c r="C8" s="6">
        <v>10084000</v>
      </c>
      <c r="D8" s="6">
        <v>1689328</v>
      </c>
      <c r="E8" s="6">
        <v>15383345</v>
      </c>
      <c r="F8" s="6">
        <f>C8-E8</f>
        <v>-5299345</v>
      </c>
      <c r="G8" s="6">
        <f>E8</f>
        <v>15383345</v>
      </c>
    </row>
    <row r="9" spans="1:7" ht="24.75" customHeight="1">
      <c r="A9" s="8" t="s">
        <v>497</v>
      </c>
      <c r="B9" s="6">
        <v>2500000</v>
      </c>
      <c r="C9" s="6">
        <v>2250000</v>
      </c>
      <c r="D9" s="6">
        <v>196000</v>
      </c>
      <c r="E9" s="6">
        <v>1596000</v>
      </c>
      <c r="F9" s="6">
        <f>C9-E9</f>
        <v>654000</v>
      </c>
      <c r="G9" s="6">
        <f>E9</f>
        <v>1596000</v>
      </c>
    </row>
    <row r="10" spans="1:7" ht="24.75" customHeight="1">
      <c r="A10" s="7" t="s">
        <v>498</v>
      </c>
      <c r="B10" s="6">
        <v>0</v>
      </c>
      <c r="C10" s="6">
        <v>0</v>
      </c>
      <c r="D10" s="6">
        <v>87282</v>
      </c>
      <c r="E10" s="6">
        <v>278542</v>
      </c>
      <c r="F10" s="6">
        <f>C10-E10</f>
        <v>-278542</v>
      </c>
      <c r="G10" s="6">
        <f>E10</f>
        <v>278542</v>
      </c>
    </row>
    <row r="11" spans="1:7" ht="24.75" customHeight="1">
      <c r="A11" s="9" t="s">
        <v>499</v>
      </c>
      <c r="B11" s="6">
        <f aca="true" t="shared" si="1" ref="B11:G11">SUM(B12+B16)</f>
        <v>284402000</v>
      </c>
      <c r="C11" s="6">
        <f t="shared" si="1"/>
        <v>275652000</v>
      </c>
      <c r="D11" s="6">
        <f t="shared" si="1"/>
        <v>2817694</v>
      </c>
      <c r="E11" s="6">
        <f t="shared" si="1"/>
        <v>238690151</v>
      </c>
      <c r="F11" s="6">
        <f t="shared" si="1"/>
        <v>36961849</v>
      </c>
      <c r="G11" s="6">
        <f t="shared" si="1"/>
        <v>238690151</v>
      </c>
    </row>
    <row r="12" spans="1:7" ht="24.75" customHeight="1">
      <c r="A12" s="7" t="s">
        <v>500</v>
      </c>
      <c r="B12" s="6">
        <f>SUM(B13:B15)</f>
        <v>167332000</v>
      </c>
      <c r="C12" s="6">
        <f>SUM(C13:C15)</f>
        <v>158582000</v>
      </c>
      <c r="D12" s="6">
        <f>SUM(D13:D15)</f>
        <v>2780035</v>
      </c>
      <c r="E12" s="6">
        <f>SUM(E13:E15)</f>
        <v>197413308</v>
      </c>
      <c r="F12" s="6">
        <f aca="true" t="shared" si="2" ref="F12:F24">SUM(C12-E12)</f>
        <v>-38831308</v>
      </c>
      <c r="G12" s="6">
        <f aca="true" t="shared" si="3" ref="G12:G18">E12</f>
        <v>197413308</v>
      </c>
    </row>
    <row r="13" spans="1:7" ht="24.75" customHeight="1">
      <c r="A13" s="8" t="s">
        <v>501</v>
      </c>
      <c r="B13" s="6">
        <v>32000000</v>
      </c>
      <c r="C13" s="6">
        <v>29300000</v>
      </c>
      <c r="D13" s="6">
        <v>2485315</v>
      </c>
      <c r="E13" s="6">
        <v>31852593</v>
      </c>
      <c r="F13" s="6">
        <f t="shared" si="2"/>
        <v>-2552593</v>
      </c>
      <c r="G13" s="6">
        <f t="shared" si="3"/>
        <v>31852593</v>
      </c>
    </row>
    <row r="14" spans="1:7" ht="24.75" customHeight="1">
      <c r="A14" s="8" t="s">
        <v>502</v>
      </c>
      <c r="B14" s="6">
        <v>45000000</v>
      </c>
      <c r="C14" s="6">
        <v>41250000</v>
      </c>
      <c r="D14" s="6">
        <v>291420</v>
      </c>
      <c r="E14" s="6">
        <v>47472126</v>
      </c>
      <c r="F14" s="6">
        <f t="shared" si="2"/>
        <v>-6222126</v>
      </c>
      <c r="G14" s="6">
        <f t="shared" si="3"/>
        <v>47472126</v>
      </c>
    </row>
    <row r="15" spans="1:7" ht="24.75" customHeight="1">
      <c r="A15" s="8" t="s">
        <v>503</v>
      </c>
      <c r="B15" s="6">
        <v>90332000</v>
      </c>
      <c r="C15" s="6">
        <v>88032000</v>
      </c>
      <c r="D15" s="6">
        <v>3300</v>
      </c>
      <c r="E15" s="6">
        <v>118088589</v>
      </c>
      <c r="F15" s="6">
        <f t="shared" si="2"/>
        <v>-30056589</v>
      </c>
      <c r="G15" s="6">
        <f t="shared" si="3"/>
        <v>118088589</v>
      </c>
    </row>
    <row r="16" spans="1:7" ht="24.75" customHeight="1">
      <c r="A16" s="8" t="s">
        <v>504</v>
      </c>
      <c r="B16" s="6">
        <f>B17+B18</f>
        <v>117070000</v>
      </c>
      <c r="C16" s="6">
        <f>C17+C18</f>
        <v>117070000</v>
      </c>
      <c r="D16" s="6">
        <f>D17+D18</f>
        <v>37659</v>
      </c>
      <c r="E16" s="6">
        <f>E17+E18</f>
        <v>41276843</v>
      </c>
      <c r="F16" s="6">
        <f t="shared" si="2"/>
        <v>75793157</v>
      </c>
      <c r="G16" s="6">
        <f t="shared" si="3"/>
        <v>41276843</v>
      </c>
    </row>
    <row r="17" spans="1:7" ht="24.75" customHeight="1">
      <c r="A17" s="8" t="s">
        <v>505</v>
      </c>
      <c r="B17" s="6">
        <v>20700000</v>
      </c>
      <c r="C17" s="6">
        <f>B17</f>
        <v>20700000</v>
      </c>
      <c r="D17" s="6">
        <v>37659</v>
      </c>
      <c r="E17" s="6">
        <v>14775464</v>
      </c>
      <c r="F17" s="6">
        <f t="shared" si="2"/>
        <v>5924536</v>
      </c>
      <c r="G17" s="6">
        <f t="shared" si="3"/>
        <v>14775464</v>
      </c>
    </row>
    <row r="18" spans="1:7" ht="24.75" customHeight="1">
      <c r="A18" s="8" t="s">
        <v>506</v>
      </c>
      <c r="B18" s="6">
        <v>96370000</v>
      </c>
      <c r="C18" s="6">
        <v>96370000</v>
      </c>
      <c r="D18" s="6">
        <v>0</v>
      </c>
      <c r="E18" s="6">
        <v>26501379</v>
      </c>
      <c r="F18" s="6">
        <f t="shared" si="2"/>
        <v>69868621</v>
      </c>
      <c r="G18" s="6">
        <f t="shared" si="3"/>
        <v>26501379</v>
      </c>
    </row>
    <row r="19" spans="1:7" ht="24.75" customHeight="1">
      <c r="A19" s="9" t="s">
        <v>507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508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509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510</v>
      </c>
      <c r="B22" s="6">
        <f aca="true" t="shared" si="5" ref="B22:E23">B23</f>
        <v>6603000</v>
      </c>
      <c r="C22" s="6">
        <f t="shared" si="5"/>
        <v>4110600</v>
      </c>
      <c r="D22" s="6">
        <f t="shared" si="5"/>
        <v>-15200</v>
      </c>
      <c r="E22" s="6">
        <f t="shared" si="5"/>
        <v>3594466</v>
      </c>
      <c r="F22" s="6">
        <f t="shared" si="2"/>
        <v>516134</v>
      </c>
      <c r="G22" s="6">
        <f>G23</f>
        <v>3594466</v>
      </c>
    </row>
    <row r="23" spans="1:7" ht="24.75" customHeight="1">
      <c r="A23" s="7" t="s">
        <v>511</v>
      </c>
      <c r="B23" s="6">
        <f t="shared" si="5"/>
        <v>6603000</v>
      </c>
      <c r="C23" s="6">
        <f t="shared" si="5"/>
        <v>4110600</v>
      </c>
      <c r="D23" s="6">
        <f t="shared" si="5"/>
        <v>-15200</v>
      </c>
      <c r="E23" s="6">
        <f t="shared" si="5"/>
        <v>3594466</v>
      </c>
      <c r="F23" s="6">
        <f t="shared" si="2"/>
        <v>516134</v>
      </c>
      <c r="G23" s="6">
        <f>G24</f>
        <v>3594466</v>
      </c>
    </row>
    <row r="24" spans="1:7" ht="24.75" customHeight="1">
      <c r="A24" s="7" t="s">
        <v>512</v>
      </c>
      <c r="B24" s="6">
        <v>6603000</v>
      </c>
      <c r="C24" s="6">
        <v>4110600</v>
      </c>
      <c r="D24" s="6">
        <v>-15200</v>
      </c>
      <c r="E24" s="6">
        <v>3594466</v>
      </c>
      <c r="F24" s="6">
        <f t="shared" si="2"/>
        <v>516134</v>
      </c>
      <c r="G24" s="6">
        <f>E24</f>
        <v>3594466</v>
      </c>
    </row>
    <row r="25" spans="1:7" ht="24.75" customHeight="1">
      <c r="A25" s="9" t="s">
        <v>513</v>
      </c>
      <c r="B25" s="6">
        <f>SUM(B26)</f>
        <v>10948000</v>
      </c>
      <c r="C25" s="6">
        <f aca="true" t="shared" si="6" ref="C25:F26">C26</f>
        <v>10371000</v>
      </c>
      <c r="D25" s="6">
        <f t="shared" si="6"/>
        <v>4552282</v>
      </c>
      <c r="E25" s="6">
        <f t="shared" si="6"/>
        <v>19235300</v>
      </c>
      <c r="F25" s="6">
        <f t="shared" si="6"/>
        <v>-8864300</v>
      </c>
      <c r="G25" s="6">
        <f>SUM(G26)</f>
        <v>19235300</v>
      </c>
    </row>
    <row r="26" spans="1:7" ht="24.75" customHeight="1">
      <c r="A26" s="7" t="s">
        <v>514</v>
      </c>
      <c r="B26" s="6">
        <f>SUM(B27)</f>
        <v>10948000</v>
      </c>
      <c r="C26" s="6">
        <f t="shared" si="6"/>
        <v>10371000</v>
      </c>
      <c r="D26" s="6">
        <f t="shared" si="6"/>
        <v>4552282</v>
      </c>
      <c r="E26" s="6">
        <f t="shared" si="6"/>
        <v>19235300</v>
      </c>
      <c r="F26" s="6">
        <f t="shared" si="6"/>
        <v>-8864300</v>
      </c>
      <c r="G26" s="6">
        <f>SUM(G27:G27)</f>
        <v>19235300</v>
      </c>
    </row>
    <row r="27" spans="1:7" ht="24.75" customHeight="1">
      <c r="A27" s="10" t="s">
        <v>515</v>
      </c>
      <c r="B27" s="11">
        <v>10948000</v>
      </c>
      <c r="C27" s="11">
        <v>10371000</v>
      </c>
      <c r="D27" s="11">
        <v>4552282</v>
      </c>
      <c r="E27" s="11">
        <v>19235300</v>
      </c>
      <c r="F27" s="6">
        <f>SUM(C27-E27)</f>
        <v>-8864300</v>
      </c>
      <c r="G27" s="11">
        <f>E27</f>
        <v>19235300</v>
      </c>
    </row>
    <row r="28" spans="1:7" ht="24.75" customHeight="1">
      <c r="A28" s="12" t="s">
        <v>516</v>
      </c>
      <c r="B28" s="11">
        <f aca="true" t="shared" si="7" ref="B28:G28">SUM(B6+B11+B19++B22+B25)</f>
        <v>315453000</v>
      </c>
      <c r="C28" s="11">
        <f t="shared" si="7"/>
        <v>302467600</v>
      </c>
      <c r="D28" s="11">
        <f t="shared" si="7"/>
        <v>9327386</v>
      </c>
      <c r="E28" s="11">
        <f t="shared" si="7"/>
        <v>278777804</v>
      </c>
      <c r="F28" s="22">
        <f t="shared" si="7"/>
        <v>23689796</v>
      </c>
      <c r="G28" s="11">
        <f t="shared" si="7"/>
        <v>278777804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4"/>
  <dimension ref="A1:J51"/>
  <sheetViews>
    <sheetView workbookViewId="0" topLeftCell="A1">
      <pane xSplit="1" ySplit="8" topLeftCell="B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4" sqref="D44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517</v>
      </c>
      <c r="B1" s="33"/>
      <c r="C1" s="33"/>
      <c r="D1" s="33"/>
      <c r="E1" s="33"/>
      <c r="F1" s="33"/>
    </row>
    <row r="2" spans="1:10" ht="27.75">
      <c r="A2" s="34" t="s">
        <v>518</v>
      </c>
      <c r="B2" s="35"/>
      <c r="C2" s="35"/>
      <c r="D2" s="35"/>
      <c r="E2" s="35"/>
      <c r="F2" s="35"/>
      <c r="J2" s="14"/>
    </row>
    <row r="3" spans="1:6" ht="16.5">
      <c r="A3" s="36" t="s">
        <v>555</v>
      </c>
      <c r="B3" s="37"/>
      <c r="C3" s="37"/>
      <c r="D3" s="37"/>
      <c r="E3" s="37"/>
      <c r="F3" s="37"/>
    </row>
    <row r="4" spans="1:6" ht="16.5">
      <c r="A4" s="38" t="s">
        <v>519</v>
      </c>
      <c r="B4" s="38" t="s">
        <v>520</v>
      </c>
      <c r="C4" s="2" t="s">
        <v>521</v>
      </c>
      <c r="D4" s="40" t="s">
        <v>522</v>
      </c>
      <c r="E4" s="41"/>
      <c r="F4" s="42" t="s">
        <v>523</v>
      </c>
    </row>
    <row r="5" spans="1:6" ht="16.5">
      <c r="A5" s="39"/>
      <c r="B5" s="39"/>
      <c r="C5" s="3" t="s">
        <v>524</v>
      </c>
      <c r="D5" s="3" t="s">
        <v>525</v>
      </c>
      <c r="E5" s="4" t="s">
        <v>526</v>
      </c>
      <c r="F5" s="43"/>
    </row>
    <row r="6" spans="1:6" ht="24.75" customHeight="1">
      <c r="A6" s="5" t="s">
        <v>527</v>
      </c>
      <c r="B6" s="6">
        <f>SUM(B37)</f>
        <v>2016926142</v>
      </c>
      <c r="C6" s="6">
        <f>SUM(C37)</f>
        <v>1816823278</v>
      </c>
      <c r="D6" s="6">
        <f>SUM(D37)</f>
        <v>1017324565</v>
      </c>
      <c r="E6" s="6">
        <f>SUM(E37)</f>
        <v>1577108822</v>
      </c>
      <c r="F6" s="6">
        <f aca="true" t="shared" si="0" ref="F6:F15">SUM(C6-E6)</f>
        <v>239714456</v>
      </c>
    </row>
    <row r="7" spans="1:6" ht="24.75" customHeight="1">
      <c r="A7" s="15" t="s">
        <v>528</v>
      </c>
      <c r="B7" s="6">
        <f>B8+B13</f>
        <v>246998278</v>
      </c>
      <c r="C7" s="6">
        <f>SUM(C8+C13)</f>
        <v>231887278</v>
      </c>
      <c r="D7" s="6">
        <f>SUM(D8+D13)</f>
        <v>15907093</v>
      </c>
      <c r="E7" s="6">
        <f>SUM(E8+E13)</f>
        <v>201168341</v>
      </c>
      <c r="F7" s="6">
        <f t="shared" si="0"/>
        <v>30718937</v>
      </c>
    </row>
    <row r="8" spans="1:6" ht="24.75" customHeight="1">
      <c r="A8" s="16" t="s">
        <v>529</v>
      </c>
      <c r="B8" s="6">
        <f>SUM(B9:B12)</f>
        <v>239338278</v>
      </c>
      <c r="C8" s="6">
        <f>SUM(C9:C12)</f>
        <v>226011278</v>
      </c>
      <c r="D8" s="6">
        <f>SUM(D9:D12)</f>
        <v>15681486</v>
      </c>
      <c r="E8" s="6">
        <f>SUM(E9:E12)</f>
        <v>195634166</v>
      </c>
      <c r="F8" s="6">
        <f t="shared" si="0"/>
        <v>30377112</v>
      </c>
    </row>
    <row r="9" spans="1:6" ht="24.75" customHeight="1">
      <c r="A9" s="16" t="s">
        <v>530</v>
      </c>
      <c r="B9" s="6">
        <v>229872000</v>
      </c>
      <c r="C9" s="6">
        <v>217000000</v>
      </c>
      <c r="D9" s="6">
        <v>15207692</v>
      </c>
      <c r="E9" s="6">
        <v>190437768</v>
      </c>
      <c r="F9" s="6">
        <f t="shared" si="0"/>
        <v>26562232</v>
      </c>
    </row>
    <row r="10" spans="1:6" ht="24.75" customHeight="1">
      <c r="A10" s="7" t="s">
        <v>531</v>
      </c>
      <c r="B10" s="6">
        <v>5873415</v>
      </c>
      <c r="C10" s="6">
        <v>5418415</v>
      </c>
      <c r="D10" s="6">
        <v>473794</v>
      </c>
      <c r="E10" s="6">
        <v>4434398</v>
      </c>
      <c r="F10" s="6">
        <f t="shared" si="0"/>
        <v>984017</v>
      </c>
    </row>
    <row r="11" spans="1:6" ht="24.75" customHeight="1">
      <c r="A11" s="16" t="s">
        <v>532</v>
      </c>
      <c r="B11" s="6">
        <v>2914863</v>
      </c>
      <c r="C11" s="6">
        <v>2914863</v>
      </c>
      <c r="D11" s="6">
        <v>0</v>
      </c>
      <c r="E11" s="6">
        <v>136000</v>
      </c>
      <c r="F11" s="6">
        <f t="shared" si="0"/>
        <v>2778863</v>
      </c>
    </row>
    <row r="12" spans="1:6" ht="24.75" customHeight="1">
      <c r="A12" s="17" t="s">
        <v>533</v>
      </c>
      <c r="B12" s="6">
        <v>678000</v>
      </c>
      <c r="C12" s="6">
        <f>B12</f>
        <v>678000</v>
      </c>
      <c r="D12" s="6">
        <v>0</v>
      </c>
      <c r="E12" s="6">
        <v>626000</v>
      </c>
      <c r="F12" s="6">
        <f t="shared" si="0"/>
        <v>52000</v>
      </c>
    </row>
    <row r="13" spans="1:6" ht="24.75" customHeight="1">
      <c r="A13" s="16" t="s">
        <v>534</v>
      </c>
      <c r="B13" s="6">
        <f>SUM(B14:B16)</f>
        <v>7660000</v>
      </c>
      <c r="C13" s="6">
        <f>SUM(C14:C16)</f>
        <v>5876000</v>
      </c>
      <c r="D13" s="6">
        <f>D14+D15+D16</f>
        <v>225607</v>
      </c>
      <c r="E13" s="6">
        <f>E14+E15+E16</f>
        <v>5534175</v>
      </c>
      <c r="F13" s="6">
        <f t="shared" si="0"/>
        <v>341825</v>
      </c>
    </row>
    <row r="14" spans="1:6" ht="24.75" customHeight="1">
      <c r="A14" s="16" t="s">
        <v>530</v>
      </c>
      <c r="B14" s="6">
        <v>186000</v>
      </c>
      <c r="C14" s="6">
        <v>174000</v>
      </c>
      <c r="D14" s="6">
        <v>36000</v>
      </c>
      <c r="E14" s="6">
        <v>154836</v>
      </c>
      <c r="F14" s="6">
        <f t="shared" si="0"/>
        <v>19164</v>
      </c>
    </row>
    <row r="15" spans="1:6" ht="24.75" customHeight="1">
      <c r="A15" s="7" t="s">
        <v>531</v>
      </c>
      <c r="B15" s="6">
        <v>3126673</v>
      </c>
      <c r="C15" s="6">
        <v>2854673</v>
      </c>
      <c r="D15" s="6">
        <v>189607</v>
      </c>
      <c r="E15" s="6">
        <v>2572588</v>
      </c>
      <c r="F15" s="6">
        <f t="shared" si="0"/>
        <v>282085</v>
      </c>
    </row>
    <row r="16" spans="1:6" ht="24.75" customHeight="1">
      <c r="A16" s="16" t="s">
        <v>532</v>
      </c>
      <c r="B16" s="6">
        <v>4347327</v>
      </c>
      <c r="C16" s="6">
        <v>2847327</v>
      </c>
      <c r="D16" s="6">
        <v>0</v>
      </c>
      <c r="E16" s="6">
        <v>2806751</v>
      </c>
      <c r="F16" s="6">
        <v>40576</v>
      </c>
    </row>
    <row r="17" spans="1:6" ht="24.75" customHeight="1">
      <c r="A17" s="18" t="s">
        <v>535</v>
      </c>
      <c r="B17" s="6">
        <f>SUM(B18)</f>
        <v>142794000</v>
      </c>
      <c r="C17" s="6">
        <f>SUM(C18)</f>
        <v>114902000</v>
      </c>
      <c r="D17" s="6">
        <f>SUM(D18)</f>
        <v>2877698</v>
      </c>
      <c r="E17" s="6">
        <f>SUM(E18)</f>
        <v>18329064</v>
      </c>
      <c r="F17" s="6">
        <f aca="true" t="shared" si="1" ref="F17:F23">SUM(C17-E17)</f>
        <v>96572936</v>
      </c>
    </row>
    <row r="18" spans="1:6" ht="24.75" customHeight="1">
      <c r="A18" s="19" t="s">
        <v>536</v>
      </c>
      <c r="B18" s="6">
        <f>SUM(B19:B23)</f>
        <v>142794000</v>
      </c>
      <c r="C18" s="6">
        <f>SUM(C19:C23)</f>
        <v>114902000</v>
      </c>
      <c r="D18" s="6">
        <f>SUM(D19:D23)</f>
        <v>2877698</v>
      </c>
      <c r="E18" s="6">
        <f>SUM(E19:E23)</f>
        <v>18329064</v>
      </c>
      <c r="F18" s="6">
        <f t="shared" si="1"/>
        <v>96572936</v>
      </c>
    </row>
    <row r="19" spans="1:6" ht="24.75" customHeight="1">
      <c r="A19" s="16" t="s">
        <v>530</v>
      </c>
      <c r="B19" s="6">
        <v>7254000</v>
      </c>
      <c r="C19" s="6">
        <v>6797000</v>
      </c>
      <c r="D19" s="6">
        <v>395607</v>
      </c>
      <c r="E19" s="6">
        <v>5764994</v>
      </c>
      <c r="F19" s="6">
        <f t="shared" si="1"/>
        <v>1032006</v>
      </c>
    </row>
    <row r="20" spans="1:6" ht="24.75" customHeight="1">
      <c r="A20" s="7" t="s">
        <v>531</v>
      </c>
      <c r="B20" s="6">
        <v>22883486</v>
      </c>
      <c r="C20" s="6">
        <v>17015486</v>
      </c>
      <c r="D20" s="6">
        <v>2010091</v>
      </c>
      <c r="E20" s="6">
        <v>10553325</v>
      </c>
      <c r="F20" s="6">
        <f t="shared" si="1"/>
        <v>6462161</v>
      </c>
    </row>
    <row r="21" spans="1:6" ht="24.75" customHeight="1">
      <c r="A21" s="16" t="s">
        <v>532</v>
      </c>
      <c r="B21" s="6">
        <v>16189514</v>
      </c>
      <c r="C21" s="6">
        <v>2841514</v>
      </c>
      <c r="D21" s="6">
        <v>472000</v>
      </c>
      <c r="E21" s="6">
        <v>1518245</v>
      </c>
      <c r="F21" s="6">
        <f t="shared" si="1"/>
        <v>1323269</v>
      </c>
    </row>
    <row r="22" spans="1:6" ht="24.75" customHeight="1">
      <c r="A22" s="17" t="s">
        <v>533</v>
      </c>
      <c r="B22" s="6">
        <v>95467000</v>
      </c>
      <c r="C22" s="6">
        <v>88248000</v>
      </c>
      <c r="D22" s="6">
        <v>0</v>
      </c>
      <c r="E22" s="6">
        <v>492500</v>
      </c>
      <c r="F22" s="6">
        <v>87755500</v>
      </c>
    </row>
    <row r="23" spans="1:6" ht="24.75" customHeight="1">
      <c r="A23" s="7" t="s">
        <v>537</v>
      </c>
      <c r="B23" s="6">
        <v>1000000</v>
      </c>
      <c r="C23" s="6"/>
      <c r="D23" s="6">
        <v>0</v>
      </c>
      <c r="E23" s="6">
        <v>0</v>
      </c>
      <c r="F23" s="6">
        <f t="shared" si="1"/>
        <v>0</v>
      </c>
    </row>
    <row r="24" spans="1:6" ht="24.75" customHeight="1">
      <c r="A24" s="18" t="s">
        <v>538</v>
      </c>
      <c r="B24" s="6">
        <f>SUM(B25)</f>
        <v>19879000</v>
      </c>
      <c r="C24" s="6">
        <f aca="true" t="shared" si="2" ref="C24:F25">C25</f>
        <v>18342000</v>
      </c>
      <c r="D24" s="6">
        <f t="shared" si="2"/>
        <v>1014797</v>
      </c>
      <c r="E24" s="6">
        <f t="shared" si="2"/>
        <v>4973611</v>
      </c>
      <c r="F24" s="6">
        <f t="shared" si="2"/>
        <v>13368389</v>
      </c>
    </row>
    <row r="25" spans="1:6" ht="24.75" customHeight="1">
      <c r="A25" s="16" t="s">
        <v>539</v>
      </c>
      <c r="B25" s="6">
        <f>B26+B27</f>
        <v>19879000</v>
      </c>
      <c r="C25" s="6">
        <f t="shared" si="2"/>
        <v>18342000</v>
      </c>
      <c r="D25" s="6">
        <f t="shared" si="2"/>
        <v>1014797</v>
      </c>
      <c r="E25" s="6">
        <f t="shared" si="2"/>
        <v>4973611</v>
      </c>
      <c r="F25" s="6">
        <f t="shared" si="2"/>
        <v>13368389</v>
      </c>
    </row>
    <row r="26" spans="1:6" ht="24.75" customHeight="1">
      <c r="A26" s="7" t="s">
        <v>531</v>
      </c>
      <c r="B26" s="6">
        <v>19879000</v>
      </c>
      <c r="C26" s="6">
        <v>18342000</v>
      </c>
      <c r="D26" s="6">
        <v>1014797</v>
      </c>
      <c r="E26" s="6">
        <v>4973611</v>
      </c>
      <c r="F26" s="6">
        <f aca="true" t="shared" si="3" ref="F26:F41">SUM(C26-E26)</f>
        <v>13368389</v>
      </c>
    </row>
    <row r="27" spans="1:6" ht="24.75" customHeight="1">
      <c r="A27" s="16" t="s">
        <v>532</v>
      </c>
      <c r="B27" s="6"/>
      <c r="C27" s="6"/>
      <c r="D27" s="6">
        <v>0</v>
      </c>
      <c r="E27" s="6">
        <f>D27</f>
        <v>0</v>
      </c>
      <c r="F27" s="6">
        <f t="shared" si="3"/>
        <v>0</v>
      </c>
    </row>
    <row r="28" spans="1:6" ht="24.75" customHeight="1">
      <c r="A28" s="18" t="s">
        <v>540</v>
      </c>
      <c r="B28" s="6">
        <f>B29</f>
        <v>113864</v>
      </c>
      <c r="C28" s="6">
        <f>C29</f>
        <v>0</v>
      </c>
      <c r="D28" s="6">
        <v>0</v>
      </c>
      <c r="E28" s="6">
        <v>0</v>
      </c>
      <c r="F28" s="6">
        <f t="shared" si="3"/>
        <v>0</v>
      </c>
    </row>
    <row r="29" spans="1:6" ht="24.75" customHeight="1">
      <c r="A29" s="7" t="s">
        <v>541</v>
      </c>
      <c r="B29" s="6">
        <f>B30</f>
        <v>113864</v>
      </c>
      <c r="C29" s="6">
        <f>C30</f>
        <v>0</v>
      </c>
      <c r="D29" s="6">
        <f>D30</f>
        <v>0</v>
      </c>
      <c r="E29" s="6">
        <v>0</v>
      </c>
      <c r="F29" s="6">
        <f t="shared" si="3"/>
        <v>0</v>
      </c>
    </row>
    <row r="30" spans="1:6" ht="24.75" customHeight="1">
      <c r="A30" s="7" t="s">
        <v>537</v>
      </c>
      <c r="B30" s="6">
        <v>113864</v>
      </c>
      <c r="C30" s="6">
        <v>0</v>
      </c>
      <c r="D30" s="6"/>
      <c r="E30" s="6">
        <v>0</v>
      </c>
      <c r="F30" s="6">
        <f t="shared" si="3"/>
        <v>0</v>
      </c>
    </row>
    <row r="31" spans="1:6" ht="24.75" customHeight="1">
      <c r="A31" s="18" t="s">
        <v>542</v>
      </c>
      <c r="B31" s="6">
        <f>SUM(B32)</f>
        <v>1607141000</v>
      </c>
      <c r="C31" s="6">
        <f>SUM(C32)</f>
        <v>1451692000</v>
      </c>
      <c r="D31" s="6">
        <f>SUM(D32)</f>
        <v>997524977</v>
      </c>
      <c r="E31" s="6">
        <f>SUM(E32)</f>
        <v>1352637806</v>
      </c>
      <c r="F31" s="6">
        <f t="shared" si="3"/>
        <v>99054194</v>
      </c>
    </row>
    <row r="32" spans="1:6" ht="24.75" customHeight="1">
      <c r="A32" s="20" t="s">
        <v>543</v>
      </c>
      <c r="B32" s="6">
        <f>SUM(B33:B36)</f>
        <v>1607141000</v>
      </c>
      <c r="C32" s="6">
        <f>SUM(C33:C36)</f>
        <v>1451692000</v>
      </c>
      <c r="D32" s="6">
        <f>SUM(D33:D36)</f>
        <v>997524977</v>
      </c>
      <c r="E32" s="6">
        <f>SUM(E33:E36)</f>
        <v>1352637806</v>
      </c>
      <c r="F32" s="6">
        <f t="shared" si="3"/>
        <v>99054194</v>
      </c>
    </row>
    <row r="33" spans="1:6" ht="24.75" customHeight="1">
      <c r="A33" s="16" t="s">
        <v>530</v>
      </c>
      <c r="B33" s="6">
        <v>2741000</v>
      </c>
      <c r="C33" s="6">
        <v>2741000</v>
      </c>
      <c r="D33" s="6">
        <v>119544</v>
      </c>
      <c r="E33" s="6">
        <v>1702277</v>
      </c>
      <c r="F33" s="6">
        <f t="shared" si="3"/>
        <v>1038723</v>
      </c>
    </row>
    <row r="34" spans="1:6" ht="24.75" customHeight="1">
      <c r="A34" s="7" t="s">
        <v>531</v>
      </c>
      <c r="B34" s="6">
        <v>60623000</v>
      </c>
      <c r="C34" s="6">
        <v>56074000</v>
      </c>
      <c r="D34" s="6">
        <v>7668433</v>
      </c>
      <c r="E34" s="6">
        <v>36942448</v>
      </c>
      <c r="F34" s="6">
        <f t="shared" si="3"/>
        <v>19131552</v>
      </c>
    </row>
    <row r="35" spans="1:6" ht="24.75" customHeight="1">
      <c r="A35" s="16" t="s">
        <v>532</v>
      </c>
      <c r="B35" s="6">
        <v>234050000</v>
      </c>
      <c r="C35" s="6">
        <v>83150000</v>
      </c>
      <c r="D35" s="6">
        <v>1220000</v>
      </c>
      <c r="E35" s="6">
        <v>4266081</v>
      </c>
      <c r="F35" s="6">
        <f t="shared" si="3"/>
        <v>78883919</v>
      </c>
    </row>
    <row r="36" spans="1:6" ht="24.75" customHeight="1">
      <c r="A36" s="30" t="s">
        <v>533</v>
      </c>
      <c r="B36" s="11">
        <v>1309727000</v>
      </c>
      <c r="C36" s="11">
        <v>1309727000</v>
      </c>
      <c r="D36" s="11">
        <v>988517000</v>
      </c>
      <c r="E36" s="11">
        <v>1309727000</v>
      </c>
      <c r="F36" s="6">
        <f t="shared" si="3"/>
        <v>0</v>
      </c>
    </row>
    <row r="37" spans="1:6" ht="24.75" customHeight="1">
      <c r="A37" s="21" t="s">
        <v>544</v>
      </c>
      <c r="B37" s="11">
        <f>B7+B17+B24+B28+B31</f>
        <v>2016926142</v>
      </c>
      <c r="C37" s="11">
        <f>SUM(C7+C17+C24+C31)</f>
        <v>1816823278</v>
      </c>
      <c r="D37" s="11">
        <f>SUM(D7+D17+D24+D31)</f>
        <v>1017324565</v>
      </c>
      <c r="E37" s="11">
        <f>SUM(E7+E17+E24+E31)</f>
        <v>1577108822</v>
      </c>
      <c r="F37" s="22">
        <f t="shared" si="3"/>
        <v>239714456</v>
      </c>
    </row>
    <row r="38" spans="1:6" ht="24.75" customHeight="1">
      <c r="A38" s="23" t="s">
        <v>545</v>
      </c>
      <c r="B38" s="6">
        <f aca="true" t="shared" si="4" ref="B38:E39">B39</f>
        <v>21831147</v>
      </c>
      <c r="C38" s="6">
        <f t="shared" si="4"/>
        <v>21831147</v>
      </c>
      <c r="D38" s="6">
        <f t="shared" si="4"/>
        <v>1842838</v>
      </c>
      <c r="E38" s="6">
        <f t="shared" si="4"/>
        <v>21643083</v>
      </c>
      <c r="F38" s="6">
        <f t="shared" si="3"/>
        <v>188064</v>
      </c>
    </row>
    <row r="39" spans="1:6" ht="24.75" customHeight="1">
      <c r="A39" s="24" t="s">
        <v>546</v>
      </c>
      <c r="B39" s="6">
        <f t="shared" si="4"/>
        <v>21831147</v>
      </c>
      <c r="C39" s="6">
        <f t="shared" si="4"/>
        <v>21831147</v>
      </c>
      <c r="D39" s="6">
        <f t="shared" si="4"/>
        <v>1842838</v>
      </c>
      <c r="E39" s="6">
        <f t="shared" si="4"/>
        <v>21643083</v>
      </c>
      <c r="F39" s="6">
        <f t="shared" si="3"/>
        <v>188064</v>
      </c>
    </row>
    <row r="40" spans="1:6" ht="24.75" customHeight="1">
      <c r="A40" s="25" t="s">
        <v>547</v>
      </c>
      <c r="B40" s="6">
        <f>B41</f>
        <v>21831147</v>
      </c>
      <c r="C40" s="6">
        <f>B40</f>
        <v>21831147</v>
      </c>
      <c r="D40" s="6">
        <f>D41</f>
        <v>1842838</v>
      </c>
      <c r="E40" s="6">
        <f>E41</f>
        <v>21643083</v>
      </c>
      <c r="F40" s="6">
        <f t="shared" si="3"/>
        <v>188064</v>
      </c>
    </row>
    <row r="41" spans="1:6" ht="24.75" customHeight="1">
      <c r="A41" s="16" t="s">
        <v>530</v>
      </c>
      <c r="B41" s="6">
        <v>21831147</v>
      </c>
      <c r="C41" s="6">
        <f>B41</f>
        <v>21831147</v>
      </c>
      <c r="D41" s="6">
        <v>1842838</v>
      </c>
      <c r="E41" s="6">
        <v>21643083</v>
      </c>
      <c r="F41" s="6">
        <f t="shared" si="3"/>
        <v>188064</v>
      </c>
    </row>
    <row r="42" spans="1:6" ht="24.75" customHeight="1">
      <c r="A42" s="23" t="s">
        <v>548</v>
      </c>
      <c r="B42" s="6">
        <f aca="true" t="shared" si="5" ref="B42:D43">B43</f>
        <v>3723850</v>
      </c>
      <c r="C42" s="6">
        <f t="shared" si="5"/>
        <v>3723850</v>
      </c>
      <c r="D42" s="6">
        <f t="shared" si="5"/>
        <v>0</v>
      </c>
      <c r="E42" s="6">
        <f>E43+E47</f>
        <v>3723850</v>
      </c>
      <c r="F42" s="6">
        <f>F43+F47</f>
        <v>0</v>
      </c>
    </row>
    <row r="43" spans="1:6" ht="24.75" customHeight="1">
      <c r="A43" s="31" t="s">
        <v>549</v>
      </c>
      <c r="B43" s="6">
        <f t="shared" si="5"/>
        <v>3723850</v>
      </c>
      <c r="C43" s="6">
        <f t="shared" si="5"/>
        <v>3723850</v>
      </c>
      <c r="D43" s="6">
        <f t="shared" si="5"/>
        <v>0</v>
      </c>
      <c r="E43" s="6">
        <f>SUM(E44)</f>
        <v>3723850</v>
      </c>
      <c r="F43" s="6">
        <f>SUM(F44)</f>
        <v>0</v>
      </c>
    </row>
    <row r="44" spans="1:6" ht="24.75" customHeight="1">
      <c r="A44" s="16" t="s">
        <v>550</v>
      </c>
      <c r="B44" s="6">
        <f>B45+B46</f>
        <v>3723850</v>
      </c>
      <c r="C44" s="6">
        <f>C45+C46</f>
        <v>3723850</v>
      </c>
      <c r="D44" s="6">
        <f>D45+D46</f>
        <v>0</v>
      </c>
      <c r="E44" s="6">
        <f>E45+E46</f>
        <v>3723850</v>
      </c>
      <c r="F44" s="6">
        <f>F45+F46</f>
        <v>0</v>
      </c>
    </row>
    <row r="45" spans="1:6" ht="24.75" customHeight="1">
      <c r="A45" s="16" t="s">
        <v>530</v>
      </c>
      <c r="B45" s="6">
        <v>3661850</v>
      </c>
      <c r="C45" s="6">
        <f>B45</f>
        <v>3661850</v>
      </c>
      <c r="D45" s="6">
        <v>0</v>
      </c>
      <c r="E45" s="6">
        <v>3661850</v>
      </c>
      <c r="F45" s="6">
        <f>SUM(C45-E45)</f>
        <v>0</v>
      </c>
    </row>
    <row r="46" spans="1:6" ht="24.75" customHeight="1">
      <c r="A46" s="17" t="s">
        <v>533</v>
      </c>
      <c r="B46" s="6">
        <v>62000</v>
      </c>
      <c r="C46" s="6">
        <f>B46</f>
        <v>62000</v>
      </c>
      <c r="D46" s="6">
        <v>0</v>
      </c>
      <c r="E46" s="6">
        <v>62000</v>
      </c>
      <c r="F46" s="6">
        <f>SUM(C46-E46)</f>
        <v>0</v>
      </c>
    </row>
    <row r="47" spans="1:6" ht="24.75" customHeight="1">
      <c r="A47" s="18" t="s">
        <v>551</v>
      </c>
      <c r="B47" s="6">
        <f aca="true" t="shared" si="6" ref="B47:E48">B48</f>
        <v>0</v>
      </c>
      <c r="C47" s="6">
        <f t="shared" si="6"/>
        <v>0</v>
      </c>
      <c r="D47" s="6">
        <f t="shared" si="6"/>
        <v>0</v>
      </c>
      <c r="E47" s="6">
        <f t="shared" si="6"/>
        <v>0</v>
      </c>
      <c r="F47" s="6">
        <f>SUM(F48)</f>
        <v>0</v>
      </c>
    </row>
    <row r="48" spans="1:6" ht="24.75" customHeight="1">
      <c r="A48" s="26" t="s">
        <v>551</v>
      </c>
      <c r="B48" s="6">
        <f t="shared" si="6"/>
        <v>0</v>
      </c>
      <c r="C48" s="6">
        <f t="shared" si="6"/>
        <v>0</v>
      </c>
      <c r="D48" s="6">
        <f t="shared" si="6"/>
        <v>0</v>
      </c>
      <c r="E48" s="6">
        <f t="shared" si="6"/>
        <v>0</v>
      </c>
      <c r="F48" s="6">
        <f>SUM(F49)</f>
        <v>0</v>
      </c>
    </row>
    <row r="49" spans="1:6" ht="24.75" customHeight="1">
      <c r="A49" s="27" t="s">
        <v>552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553</v>
      </c>
      <c r="B50" s="22">
        <f>SUM(B38+B42)</f>
        <v>25554997</v>
      </c>
      <c r="C50" s="22">
        <f>SUM(C38+C42)</f>
        <v>25554997</v>
      </c>
      <c r="D50" s="22">
        <f>SUM(D38+D42)</f>
        <v>1842838</v>
      </c>
      <c r="E50" s="22">
        <f>SUM(E38+E42)</f>
        <v>25366933</v>
      </c>
      <c r="F50" s="22">
        <f>SUM(F38+F42)</f>
        <v>188064</v>
      </c>
    </row>
    <row r="51" spans="1:6" ht="16.5">
      <c r="A51" s="29" t="s">
        <v>554</v>
      </c>
      <c r="B51" s="11">
        <f>SUM(B37+B50)</f>
        <v>2042481139</v>
      </c>
      <c r="C51" s="11">
        <f>SUM(C37+C50)</f>
        <v>1842378275</v>
      </c>
      <c r="D51" s="11">
        <f>SUM(D37+D50)</f>
        <v>1019167403</v>
      </c>
      <c r="E51" s="11">
        <f>SUM(E37+E50)</f>
        <v>1602475755</v>
      </c>
      <c r="F51" s="11">
        <f>SUM(F37+F50)</f>
        <v>239902520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6"/>
  <dimension ref="A1:G194"/>
  <sheetViews>
    <sheetView workbookViewId="0" topLeftCell="C20">
      <selection activeCell="G28" sqref="G28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556</v>
      </c>
      <c r="B1" s="33"/>
      <c r="C1" s="33"/>
      <c r="D1" s="33"/>
      <c r="E1" s="33"/>
      <c r="F1" s="33"/>
      <c r="G1" s="33"/>
    </row>
    <row r="2" spans="1:7" ht="27.75">
      <c r="A2" s="34" t="s">
        <v>595</v>
      </c>
      <c r="B2" s="35"/>
      <c r="C2" s="35"/>
      <c r="D2" s="35"/>
      <c r="E2" s="35"/>
      <c r="F2" s="35"/>
      <c r="G2" s="35"/>
    </row>
    <row r="3" spans="1:7" ht="16.5">
      <c r="A3" s="36" t="s">
        <v>594</v>
      </c>
      <c r="B3" s="37"/>
      <c r="C3" s="37"/>
      <c r="D3" s="37"/>
      <c r="E3" s="37"/>
      <c r="F3" s="37"/>
      <c r="G3" s="37"/>
    </row>
    <row r="4" spans="1:7" ht="18.75" customHeight="1">
      <c r="A4" s="38" t="s">
        <v>558</v>
      </c>
      <c r="B4" s="38" t="s">
        <v>559</v>
      </c>
      <c r="C4" s="2" t="s">
        <v>560</v>
      </c>
      <c r="D4" s="40" t="s">
        <v>596</v>
      </c>
      <c r="E4" s="41"/>
      <c r="F4" s="38" t="s">
        <v>597</v>
      </c>
      <c r="G4" s="38" t="s">
        <v>598</v>
      </c>
    </row>
    <row r="5" spans="1:7" ht="16.5">
      <c r="A5" s="39"/>
      <c r="B5" s="39"/>
      <c r="C5" s="3" t="s">
        <v>563</v>
      </c>
      <c r="D5" s="3" t="s">
        <v>564</v>
      </c>
      <c r="E5" s="4" t="s">
        <v>565</v>
      </c>
      <c r="F5" s="39"/>
      <c r="G5" s="39"/>
    </row>
    <row r="6" spans="1:7" ht="24.75" customHeight="1">
      <c r="A6" s="5" t="s">
        <v>599</v>
      </c>
      <c r="B6" s="6">
        <f aca="true" t="shared" si="0" ref="B6:G6">SUM(B7)</f>
        <v>13500000</v>
      </c>
      <c r="C6" s="6">
        <f t="shared" si="0"/>
        <v>13500000</v>
      </c>
      <c r="D6" s="6">
        <f t="shared" si="0"/>
        <v>3201895</v>
      </c>
      <c r="E6" s="6">
        <f t="shared" si="0"/>
        <v>20459782</v>
      </c>
      <c r="F6" s="6">
        <f t="shared" si="0"/>
        <v>-6959782</v>
      </c>
      <c r="G6" s="6">
        <f t="shared" si="0"/>
        <v>20459782</v>
      </c>
    </row>
    <row r="7" spans="1:7" ht="24.75" customHeight="1">
      <c r="A7" s="7" t="s">
        <v>600</v>
      </c>
      <c r="B7" s="6">
        <f>SUM(B8:B10)</f>
        <v>13500000</v>
      </c>
      <c r="C7" s="6">
        <f>SUM(C8:C10)</f>
        <v>13500000</v>
      </c>
      <c r="D7" s="6">
        <f>D8+D9+D10</f>
        <v>3201895</v>
      </c>
      <c r="E7" s="6">
        <f>E8+E9+E10</f>
        <v>20459782</v>
      </c>
      <c r="F7" s="6">
        <f>C7-E7</f>
        <v>-6959782</v>
      </c>
      <c r="G7" s="6">
        <f>SUM(G8:G10)</f>
        <v>20459782</v>
      </c>
    </row>
    <row r="8" spans="1:7" ht="24.75" customHeight="1">
      <c r="A8" s="7" t="s">
        <v>601</v>
      </c>
      <c r="B8" s="6">
        <v>11000000</v>
      </c>
      <c r="C8" s="6">
        <v>11000000</v>
      </c>
      <c r="D8" s="6">
        <v>2397417</v>
      </c>
      <c r="E8" s="6">
        <v>17780762</v>
      </c>
      <c r="F8" s="6">
        <f>C8-E8</f>
        <v>-6780762</v>
      </c>
      <c r="G8" s="6">
        <f>E8</f>
        <v>17780762</v>
      </c>
    </row>
    <row r="9" spans="1:7" ht="24.75" customHeight="1">
      <c r="A9" s="8" t="s">
        <v>602</v>
      </c>
      <c r="B9" s="6">
        <v>2500000</v>
      </c>
      <c r="C9" s="6">
        <f>B9</f>
        <v>2500000</v>
      </c>
      <c r="D9" s="6">
        <v>684000</v>
      </c>
      <c r="E9" s="6">
        <v>2280000</v>
      </c>
      <c r="F9" s="6">
        <f>C9-E9</f>
        <v>220000</v>
      </c>
      <c r="G9" s="6">
        <f>E9</f>
        <v>2280000</v>
      </c>
    </row>
    <row r="10" spans="1:7" ht="24.75" customHeight="1">
      <c r="A10" s="7" t="s">
        <v>603</v>
      </c>
      <c r="B10" s="6">
        <v>0</v>
      </c>
      <c r="C10" s="6">
        <v>0</v>
      </c>
      <c r="D10" s="6">
        <v>120478</v>
      </c>
      <c r="E10" s="6">
        <v>399020</v>
      </c>
      <c r="F10" s="6">
        <f>C10-E10</f>
        <v>-399020</v>
      </c>
      <c r="G10" s="6">
        <f>E10</f>
        <v>399020</v>
      </c>
    </row>
    <row r="11" spans="1:7" ht="24.75" customHeight="1">
      <c r="A11" s="9" t="s">
        <v>604</v>
      </c>
      <c r="B11" s="6">
        <f aca="true" t="shared" si="1" ref="B11:G11">SUM(B12+B16)</f>
        <v>284402000</v>
      </c>
      <c r="C11" s="6">
        <f t="shared" si="1"/>
        <v>284402000</v>
      </c>
      <c r="D11" s="6">
        <f t="shared" si="1"/>
        <v>14699997</v>
      </c>
      <c r="E11" s="6">
        <f t="shared" si="1"/>
        <v>253390148</v>
      </c>
      <c r="F11" s="6">
        <f t="shared" si="1"/>
        <v>31011852</v>
      </c>
      <c r="G11" s="6">
        <f t="shared" si="1"/>
        <v>253390148</v>
      </c>
    </row>
    <row r="12" spans="1:7" ht="24.75" customHeight="1">
      <c r="A12" s="7" t="s">
        <v>605</v>
      </c>
      <c r="B12" s="6">
        <f>SUM(B13:B15)</f>
        <v>167332000</v>
      </c>
      <c r="C12" s="6">
        <f>SUM(C13:C15)</f>
        <v>167332000</v>
      </c>
      <c r="D12" s="6">
        <f>SUM(D13:D15)</f>
        <v>4470269</v>
      </c>
      <c r="E12" s="6">
        <f>SUM(E13:E15)</f>
        <v>201883577</v>
      </c>
      <c r="F12" s="6">
        <f aca="true" t="shared" si="2" ref="F12:F24">SUM(C12-E12)</f>
        <v>-34551577</v>
      </c>
      <c r="G12" s="6">
        <f aca="true" t="shared" si="3" ref="G12:G18">E12</f>
        <v>201883577</v>
      </c>
    </row>
    <row r="13" spans="1:7" ht="24.75" customHeight="1">
      <c r="A13" s="8" t="s">
        <v>606</v>
      </c>
      <c r="B13" s="6">
        <v>32000000</v>
      </c>
      <c r="C13" s="6">
        <f>B13</f>
        <v>32000000</v>
      </c>
      <c r="D13" s="6">
        <v>4127235</v>
      </c>
      <c r="E13" s="6">
        <v>35979828</v>
      </c>
      <c r="F13" s="6">
        <f t="shared" si="2"/>
        <v>-3979828</v>
      </c>
      <c r="G13" s="6">
        <f t="shared" si="3"/>
        <v>35979828</v>
      </c>
    </row>
    <row r="14" spans="1:7" ht="24.75" customHeight="1">
      <c r="A14" s="8" t="s">
        <v>607</v>
      </c>
      <c r="B14" s="6">
        <v>45000000</v>
      </c>
      <c r="C14" s="6">
        <f>B14</f>
        <v>45000000</v>
      </c>
      <c r="D14" s="6">
        <v>-48466</v>
      </c>
      <c r="E14" s="6">
        <v>47423660</v>
      </c>
      <c r="F14" s="6">
        <f t="shared" si="2"/>
        <v>-2423660</v>
      </c>
      <c r="G14" s="6">
        <f t="shared" si="3"/>
        <v>47423660</v>
      </c>
    </row>
    <row r="15" spans="1:7" ht="24.75" customHeight="1">
      <c r="A15" s="8" t="s">
        <v>608</v>
      </c>
      <c r="B15" s="6">
        <v>90332000</v>
      </c>
      <c r="C15" s="6">
        <f>B15</f>
        <v>90332000</v>
      </c>
      <c r="D15" s="6">
        <v>391500</v>
      </c>
      <c r="E15" s="6">
        <v>118480089</v>
      </c>
      <c r="F15" s="6">
        <f t="shared" si="2"/>
        <v>-28148089</v>
      </c>
      <c r="G15" s="6">
        <f t="shared" si="3"/>
        <v>118480089</v>
      </c>
    </row>
    <row r="16" spans="1:7" ht="24.75" customHeight="1">
      <c r="A16" s="8" t="s">
        <v>609</v>
      </c>
      <c r="B16" s="6">
        <f>B17+B18</f>
        <v>117070000</v>
      </c>
      <c r="C16" s="6">
        <f>C17+C18</f>
        <v>117070000</v>
      </c>
      <c r="D16" s="6">
        <f>D17+D18</f>
        <v>10229728</v>
      </c>
      <c r="E16" s="6">
        <f>E17+E18</f>
        <v>51506571</v>
      </c>
      <c r="F16" s="6">
        <f t="shared" si="2"/>
        <v>65563429</v>
      </c>
      <c r="G16" s="6">
        <f t="shared" si="3"/>
        <v>51506571</v>
      </c>
    </row>
    <row r="17" spans="1:7" ht="24.75" customHeight="1">
      <c r="A17" s="8" t="s">
        <v>610</v>
      </c>
      <c r="B17" s="6">
        <v>20700000</v>
      </c>
      <c r="C17" s="6">
        <f>B17</f>
        <v>20700000</v>
      </c>
      <c r="D17" s="6">
        <v>10229728</v>
      </c>
      <c r="E17" s="6">
        <v>25005192</v>
      </c>
      <c r="F17" s="6">
        <f t="shared" si="2"/>
        <v>-4305192</v>
      </c>
      <c r="G17" s="6">
        <f t="shared" si="3"/>
        <v>25005192</v>
      </c>
    </row>
    <row r="18" spans="1:7" ht="24.75" customHeight="1">
      <c r="A18" s="8" t="s">
        <v>611</v>
      </c>
      <c r="B18" s="6">
        <v>96370000</v>
      </c>
      <c r="C18" s="6">
        <v>96370000</v>
      </c>
      <c r="D18" s="6">
        <v>0</v>
      </c>
      <c r="E18" s="6">
        <v>26501379</v>
      </c>
      <c r="F18" s="6">
        <f t="shared" si="2"/>
        <v>69868621</v>
      </c>
      <c r="G18" s="6">
        <f t="shared" si="3"/>
        <v>26501379</v>
      </c>
    </row>
    <row r="19" spans="1:7" ht="24.75" customHeight="1">
      <c r="A19" s="9" t="s">
        <v>612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613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614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615</v>
      </c>
      <c r="B22" s="6">
        <f aca="true" t="shared" si="5" ref="B22:E23">B23</f>
        <v>6603000</v>
      </c>
      <c r="C22" s="6">
        <f t="shared" si="5"/>
        <v>6603000</v>
      </c>
      <c r="D22" s="6">
        <f t="shared" si="5"/>
        <v>0</v>
      </c>
      <c r="E22" s="6">
        <f t="shared" si="5"/>
        <v>3594466</v>
      </c>
      <c r="F22" s="6">
        <f t="shared" si="2"/>
        <v>3008534</v>
      </c>
      <c r="G22" s="6">
        <f>G23</f>
        <v>3594466</v>
      </c>
    </row>
    <row r="23" spans="1:7" ht="24.75" customHeight="1">
      <c r="A23" s="7" t="s">
        <v>616</v>
      </c>
      <c r="B23" s="6">
        <f t="shared" si="5"/>
        <v>6603000</v>
      </c>
      <c r="C23" s="6">
        <f t="shared" si="5"/>
        <v>6603000</v>
      </c>
      <c r="D23" s="6">
        <f t="shared" si="5"/>
        <v>0</v>
      </c>
      <c r="E23" s="6">
        <f t="shared" si="5"/>
        <v>3594466</v>
      </c>
      <c r="F23" s="6">
        <f t="shared" si="2"/>
        <v>3008534</v>
      </c>
      <c r="G23" s="6">
        <f>G24</f>
        <v>3594466</v>
      </c>
    </row>
    <row r="24" spans="1:7" ht="24.75" customHeight="1">
      <c r="A24" s="7" t="s">
        <v>617</v>
      </c>
      <c r="B24" s="6">
        <v>6603000</v>
      </c>
      <c r="C24" s="6">
        <f>B24</f>
        <v>6603000</v>
      </c>
      <c r="D24" s="6">
        <v>0</v>
      </c>
      <c r="E24" s="6">
        <v>3594466</v>
      </c>
      <c r="F24" s="6">
        <f t="shared" si="2"/>
        <v>3008534</v>
      </c>
      <c r="G24" s="6">
        <f>E24</f>
        <v>3594466</v>
      </c>
    </row>
    <row r="25" spans="1:7" ht="24.75" customHeight="1">
      <c r="A25" s="9" t="s">
        <v>618</v>
      </c>
      <c r="B25" s="6">
        <f>SUM(B26)</f>
        <v>10948000</v>
      </c>
      <c r="C25" s="6">
        <f aca="true" t="shared" si="6" ref="C25:F26">C26</f>
        <v>10948000</v>
      </c>
      <c r="D25" s="6">
        <f t="shared" si="6"/>
        <v>5092904</v>
      </c>
      <c r="E25" s="6">
        <f t="shared" si="6"/>
        <v>24328204</v>
      </c>
      <c r="F25" s="6">
        <f t="shared" si="6"/>
        <v>-13380204</v>
      </c>
      <c r="G25" s="6">
        <f>SUM(G26)</f>
        <v>24328204</v>
      </c>
    </row>
    <row r="26" spans="1:7" ht="24.75" customHeight="1">
      <c r="A26" s="7" t="s">
        <v>619</v>
      </c>
      <c r="B26" s="6">
        <f>SUM(B27)</f>
        <v>10948000</v>
      </c>
      <c r="C26" s="6">
        <f t="shared" si="6"/>
        <v>10948000</v>
      </c>
      <c r="D26" s="6">
        <f t="shared" si="6"/>
        <v>5092904</v>
      </c>
      <c r="E26" s="6">
        <f t="shared" si="6"/>
        <v>24328204</v>
      </c>
      <c r="F26" s="6">
        <f t="shared" si="6"/>
        <v>-13380204</v>
      </c>
      <c r="G26" s="6">
        <f>SUM(G27:G27)</f>
        <v>24328204</v>
      </c>
    </row>
    <row r="27" spans="1:7" ht="24.75" customHeight="1">
      <c r="A27" s="10" t="s">
        <v>620</v>
      </c>
      <c r="B27" s="11">
        <v>10948000</v>
      </c>
      <c r="C27" s="11">
        <f>B27</f>
        <v>10948000</v>
      </c>
      <c r="D27" s="11">
        <v>5092904</v>
      </c>
      <c r="E27" s="11">
        <v>24328204</v>
      </c>
      <c r="F27" s="6">
        <f>SUM(C27-E27)</f>
        <v>-13380204</v>
      </c>
      <c r="G27" s="11">
        <f>E27</f>
        <v>24328204</v>
      </c>
    </row>
    <row r="28" spans="1:7" ht="24.75" customHeight="1">
      <c r="A28" s="12" t="s">
        <v>621</v>
      </c>
      <c r="B28" s="11">
        <f aca="true" t="shared" si="7" ref="B28:G28">SUM(B6+B11+B19++B22+B25)</f>
        <v>315453000</v>
      </c>
      <c r="C28" s="11">
        <f t="shared" si="7"/>
        <v>315453000</v>
      </c>
      <c r="D28" s="11">
        <f t="shared" si="7"/>
        <v>22994796</v>
      </c>
      <c r="E28" s="11">
        <f t="shared" si="7"/>
        <v>301772600</v>
      </c>
      <c r="F28" s="22">
        <f t="shared" si="7"/>
        <v>13680400</v>
      </c>
      <c r="G28" s="11">
        <f t="shared" si="7"/>
        <v>301772600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5"/>
  <dimension ref="A1:J51"/>
  <sheetViews>
    <sheetView tabSelected="1" workbookViewId="0" topLeftCell="A1">
      <pane xSplit="1" ySplit="8" topLeftCell="D5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51" sqref="E5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556</v>
      </c>
      <c r="B1" s="33"/>
      <c r="C1" s="33"/>
      <c r="D1" s="33"/>
      <c r="E1" s="33"/>
      <c r="F1" s="33"/>
    </row>
    <row r="2" spans="1:10" ht="27.75">
      <c r="A2" s="34" t="s">
        <v>557</v>
      </c>
      <c r="B2" s="35"/>
      <c r="C2" s="35"/>
      <c r="D2" s="35"/>
      <c r="E2" s="35"/>
      <c r="F2" s="35"/>
      <c r="J2" s="14"/>
    </row>
    <row r="3" spans="1:6" ht="16.5">
      <c r="A3" s="36" t="s">
        <v>594</v>
      </c>
      <c r="B3" s="37"/>
      <c r="C3" s="37"/>
      <c r="D3" s="37"/>
      <c r="E3" s="37"/>
      <c r="F3" s="37"/>
    </row>
    <row r="4" spans="1:6" ht="16.5">
      <c r="A4" s="38" t="s">
        <v>558</v>
      </c>
      <c r="B4" s="38" t="s">
        <v>559</v>
      </c>
      <c r="C4" s="2" t="s">
        <v>560</v>
      </c>
      <c r="D4" s="40" t="s">
        <v>561</v>
      </c>
      <c r="E4" s="41"/>
      <c r="F4" s="42" t="s">
        <v>562</v>
      </c>
    </row>
    <row r="5" spans="1:6" ht="16.5">
      <c r="A5" s="39"/>
      <c r="B5" s="39"/>
      <c r="C5" s="3" t="s">
        <v>563</v>
      </c>
      <c r="D5" s="3" t="s">
        <v>564</v>
      </c>
      <c r="E5" s="4" t="s">
        <v>565</v>
      </c>
      <c r="F5" s="43"/>
    </row>
    <row r="6" spans="1:6" ht="24.75" customHeight="1">
      <c r="A6" s="5" t="s">
        <v>566</v>
      </c>
      <c r="B6" s="6">
        <f>SUM(B37)</f>
        <v>2016869682</v>
      </c>
      <c r="C6" s="6">
        <f>SUM(C37)</f>
        <v>2015869682</v>
      </c>
      <c r="D6" s="6">
        <f>SUM(D37)</f>
        <v>158191769</v>
      </c>
      <c r="E6" s="6">
        <f>SUM(E37)</f>
        <v>1735300591</v>
      </c>
      <c r="F6" s="6">
        <f aca="true" t="shared" si="0" ref="F6:F15">SUM(C6-E6)</f>
        <v>280569091</v>
      </c>
    </row>
    <row r="7" spans="1:6" ht="24.75" customHeight="1">
      <c r="A7" s="15" t="s">
        <v>567</v>
      </c>
      <c r="B7" s="6">
        <f>B8+B13</f>
        <v>247055682</v>
      </c>
      <c r="C7" s="6">
        <f>SUM(C8+C13)</f>
        <v>247055682</v>
      </c>
      <c r="D7" s="6">
        <f>SUM(D8+D13)</f>
        <v>14971733</v>
      </c>
      <c r="E7" s="6">
        <f>SUM(E8+E13)</f>
        <v>216140074</v>
      </c>
      <c r="F7" s="6">
        <f t="shared" si="0"/>
        <v>30915608</v>
      </c>
    </row>
    <row r="8" spans="1:6" ht="24.75" customHeight="1">
      <c r="A8" s="16" t="s">
        <v>568</v>
      </c>
      <c r="B8" s="6">
        <f>SUM(B9:B12)</f>
        <v>239395682</v>
      </c>
      <c r="C8" s="6">
        <f>SUM(C9:C12)</f>
        <v>239395682</v>
      </c>
      <c r="D8" s="6">
        <f>SUM(D9:D12)</f>
        <v>12959479</v>
      </c>
      <c r="E8" s="6">
        <f>SUM(E9:E12)</f>
        <v>208593645</v>
      </c>
      <c r="F8" s="6">
        <f t="shared" si="0"/>
        <v>30802037</v>
      </c>
    </row>
    <row r="9" spans="1:6" ht="24.75" customHeight="1">
      <c r="A9" s="16" t="s">
        <v>569</v>
      </c>
      <c r="B9" s="6">
        <v>229872000</v>
      </c>
      <c r="C9" s="6">
        <f>B9</f>
        <v>229872000</v>
      </c>
      <c r="D9" s="6">
        <v>8727193</v>
      </c>
      <c r="E9" s="6">
        <v>199164961</v>
      </c>
      <c r="F9" s="6">
        <f t="shared" si="0"/>
        <v>30707039</v>
      </c>
    </row>
    <row r="10" spans="1:6" ht="24.75" customHeight="1">
      <c r="A10" s="7" t="s">
        <v>570</v>
      </c>
      <c r="B10" s="6">
        <v>5873415</v>
      </c>
      <c r="C10" s="6">
        <v>5873415</v>
      </c>
      <c r="D10" s="6">
        <v>1396019</v>
      </c>
      <c r="E10" s="6">
        <v>5830417</v>
      </c>
      <c r="F10" s="6">
        <f t="shared" si="0"/>
        <v>42998</v>
      </c>
    </row>
    <row r="11" spans="1:6" ht="24.75" customHeight="1">
      <c r="A11" s="16" t="s">
        <v>571</v>
      </c>
      <c r="B11" s="6">
        <v>2972267</v>
      </c>
      <c r="C11" s="6">
        <f>B11</f>
        <v>2972267</v>
      </c>
      <c r="D11" s="6">
        <v>2836267</v>
      </c>
      <c r="E11" s="6">
        <v>2972267</v>
      </c>
      <c r="F11" s="6">
        <f t="shared" si="0"/>
        <v>0</v>
      </c>
    </row>
    <row r="12" spans="1:6" ht="24.75" customHeight="1">
      <c r="A12" s="17" t="s">
        <v>572</v>
      </c>
      <c r="B12" s="6">
        <v>678000</v>
      </c>
      <c r="C12" s="6">
        <f>B12</f>
        <v>678000</v>
      </c>
      <c r="D12" s="6">
        <v>0</v>
      </c>
      <c r="E12" s="6">
        <v>626000</v>
      </c>
      <c r="F12" s="6">
        <f t="shared" si="0"/>
        <v>52000</v>
      </c>
    </row>
    <row r="13" spans="1:6" ht="24.75" customHeight="1">
      <c r="A13" s="16" t="s">
        <v>573</v>
      </c>
      <c r="B13" s="6">
        <f>SUM(B14:B16)</f>
        <v>7660000</v>
      </c>
      <c r="C13" s="6">
        <f>SUM(C14:C16)</f>
        <v>7660000</v>
      </c>
      <c r="D13" s="6">
        <f>D14+D15+D16</f>
        <v>2012254</v>
      </c>
      <c r="E13" s="6">
        <f>E14+E15+E16</f>
        <v>7546429</v>
      </c>
      <c r="F13" s="6">
        <f t="shared" si="0"/>
        <v>113571</v>
      </c>
    </row>
    <row r="14" spans="1:6" ht="24.75" customHeight="1">
      <c r="A14" s="16" t="s">
        <v>569</v>
      </c>
      <c r="B14" s="6">
        <v>186000</v>
      </c>
      <c r="C14" s="6">
        <v>186000</v>
      </c>
      <c r="D14" s="6">
        <v>17084</v>
      </c>
      <c r="E14" s="6">
        <v>171920</v>
      </c>
      <c r="F14" s="6">
        <f t="shared" si="0"/>
        <v>14080</v>
      </c>
    </row>
    <row r="15" spans="1:6" ht="24.75" customHeight="1">
      <c r="A15" s="7" t="s">
        <v>570</v>
      </c>
      <c r="B15" s="6">
        <v>3126673</v>
      </c>
      <c r="C15" s="6">
        <v>3126673</v>
      </c>
      <c r="D15" s="6">
        <v>546220</v>
      </c>
      <c r="E15" s="6">
        <v>3118808</v>
      </c>
      <c r="F15" s="6">
        <f t="shared" si="0"/>
        <v>7865</v>
      </c>
    </row>
    <row r="16" spans="1:6" ht="24.75" customHeight="1">
      <c r="A16" s="16" t="s">
        <v>571</v>
      </c>
      <c r="B16" s="6">
        <v>4347327</v>
      </c>
      <c r="C16" s="6">
        <f>B16</f>
        <v>4347327</v>
      </c>
      <c r="D16" s="6">
        <v>1448950</v>
      </c>
      <c r="E16" s="6">
        <v>4255701</v>
      </c>
      <c r="F16" s="6">
        <v>91626</v>
      </c>
    </row>
    <row r="17" spans="1:6" ht="24.75" customHeight="1">
      <c r="A17" s="18" t="s">
        <v>574</v>
      </c>
      <c r="B17" s="6">
        <f>SUM(B18)</f>
        <v>142794000</v>
      </c>
      <c r="C17" s="6">
        <f>SUM(C18)</f>
        <v>141794000</v>
      </c>
      <c r="D17" s="6">
        <f>SUM(D18)</f>
        <v>38971718</v>
      </c>
      <c r="E17" s="6">
        <f>SUM(E18)</f>
        <v>57300782</v>
      </c>
      <c r="F17" s="6">
        <f>SUM(C17-E17)</f>
        <v>84493218</v>
      </c>
    </row>
    <row r="18" spans="1:6" ht="24.75" customHeight="1">
      <c r="A18" s="19" t="s">
        <v>575</v>
      </c>
      <c r="B18" s="6">
        <f>SUM(B19:B23)</f>
        <v>142794000</v>
      </c>
      <c r="C18" s="6">
        <f>SUM(C19:C23)</f>
        <v>141794000</v>
      </c>
      <c r="D18" s="6">
        <f>SUM(D19:D23)</f>
        <v>38971718</v>
      </c>
      <c r="E18" s="6">
        <f>SUM(E19:E23)</f>
        <v>57300782</v>
      </c>
      <c r="F18" s="6">
        <f>SUM(C18-E18)</f>
        <v>84493218</v>
      </c>
    </row>
    <row r="19" spans="1:6" ht="24.75" customHeight="1">
      <c r="A19" s="16" t="s">
        <v>569</v>
      </c>
      <c r="B19" s="6">
        <v>7254000</v>
      </c>
      <c r="C19" s="6">
        <f>B19</f>
        <v>7254000</v>
      </c>
      <c r="D19" s="6">
        <v>326832</v>
      </c>
      <c r="E19" s="6">
        <v>6091826</v>
      </c>
      <c r="F19" s="6">
        <f>SUM(C19-E19)</f>
        <v>1162174</v>
      </c>
    </row>
    <row r="20" spans="1:6" ht="24.75" customHeight="1">
      <c r="A20" s="7" t="s">
        <v>570</v>
      </c>
      <c r="B20" s="6">
        <v>22824018</v>
      </c>
      <c r="C20" s="6">
        <f>B20</f>
        <v>22824018</v>
      </c>
      <c r="D20" s="6">
        <v>4549387</v>
      </c>
      <c r="E20" s="6">
        <v>15102712</v>
      </c>
      <c r="F20" s="6">
        <f>SUM(C20-E20)</f>
        <v>7721306</v>
      </c>
    </row>
    <row r="21" spans="1:6" ht="24.75" customHeight="1">
      <c r="A21" s="16" t="s">
        <v>571</v>
      </c>
      <c r="B21" s="6">
        <v>16248982</v>
      </c>
      <c r="C21" s="6">
        <f>B21</f>
        <v>16248982</v>
      </c>
      <c r="D21" s="6">
        <v>7525202</v>
      </c>
      <c r="E21" s="6">
        <v>9043447</v>
      </c>
      <c r="F21" s="6">
        <f>SUM(C21-E21)</f>
        <v>7205535</v>
      </c>
    </row>
    <row r="22" spans="1:6" ht="24.75" customHeight="1">
      <c r="A22" s="17" t="s">
        <v>572</v>
      </c>
      <c r="B22" s="6">
        <v>95467000</v>
      </c>
      <c r="C22" s="6">
        <f>B22</f>
        <v>95467000</v>
      </c>
      <c r="D22" s="6">
        <v>26570297</v>
      </c>
      <c r="E22" s="6">
        <v>27062797</v>
      </c>
      <c r="F22" s="6">
        <v>68404203</v>
      </c>
    </row>
    <row r="23" spans="1:6" ht="24.75" customHeight="1">
      <c r="A23" s="7" t="s">
        <v>576</v>
      </c>
      <c r="B23" s="6">
        <v>1000000</v>
      </c>
      <c r="C23" s="6"/>
      <c r="D23" s="6">
        <v>0</v>
      </c>
      <c r="E23" s="6">
        <v>0</v>
      </c>
      <c r="F23" s="6">
        <f>SUM(C23-E23)</f>
        <v>0</v>
      </c>
    </row>
    <row r="24" spans="1:6" ht="24.75" customHeight="1">
      <c r="A24" s="18" t="s">
        <v>577</v>
      </c>
      <c r="B24" s="6">
        <f>SUM(B25)</f>
        <v>19879000</v>
      </c>
      <c r="C24" s="6">
        <f aca="true" t="shared" si="1" ref="C24:F25">C25</f>
        <v>19879000</v>
      </c>
      <c r="D24" s="6">
        <f t="shared" si="1"/>
        <v>2598260</v>
      </c>
      <c r="E24" s="6">
        <f t="shared" si="1"/>
        <v>7571871</v>
      </c>
      <c r="F24" s="6">
        <f t="shared" si="1"/>
        <v>12307129</v>
      </c>
    </row>
    <row r="25" spans="1:6" ht="24.75" customHeight="1">
      <c r="A25" s="16" t="s">
        <v>578</v>
      </c>
      <c r="B25" s="6">
        <f>B26+B27</f>
        <v>19879000</v>
      </c>
      <c r="C25" s="6">
        <f t="shared" si="1"/>
        <v>19879000</v>
      </c>
      <c r="D25" s="6">
        <f t="shared" si="1"/>
        <v>2598260</v>
      </c>
      <c r="E25" s="6">
        <f t="shared" si="1"/>
        <v>7571871</v>
      </c>
      <c r="F25" s="6">
        <f t="shared" si="1"/>
        <v>12307129</v>
      </c>
    </row>
    <row r="26" spans="1:6" ht="24.75" customHeight="1">
      <c r="A26" s="7" t="s">
        <v>570</v>
      </c>
      <c r="B26" s="6">
        <v>19879000</v>
      </c>
      <c r="C26" s="6">
        <f>B26</f>
        <v>19879000</v>
      </c>
      <c r="D26" s="6">
        <v>2598260</v>
      </c>
      <c r="E26" s="6">
        <v>7571871</v>
      </c>
      <c r="F26" s="6">
        <f aca="true" t="shared" si="2" ref="F26:F41">SUM(C26-E26)</f>
        <v>12307129</v>
      </c>
    </row>
    <row r="27" spans="1:6" ht="24.75" customHeight="1">
      <c r="A27" s="16" t="s">
        <v>571</v>
      </c>
      <c r="B27" s="6"/>
      <c r="C27" s="6"/>
      <c r="D27" s="6">
        <v>0</v>
      </c>
      <c r="E27" s="6">
        <f>D27</f>
        <v>0</v>
      </c>
      <c r="F27" s="6">
        <f t="shared" si="2"/>
        <v>0</v>
      </c>
    </row>
    <row r="28" spans="1:6" ht="24.75" customHeight="1">
      <c r="A28" s="18" t="s">
        <v>579</v>
      </c>
      <c r="B28" s="6">
        <f>B29</f>
        <v>0</v>
      </c>
      <c r="C28" s="6">
        <f>C29</f>
        <v>0</v>
      </c>
      <c r="D28" s="6">
        <v>0</v>
      </c>
      <c r="E28" s="6">
        <v>0</v>
      </c>
      <c r="F28" s="6">
        <f t="shared" si="2"/>
        <v>0</v>
      </c>
    </row>
    <row r="29" spans="1:6" ht="24.75" customHeight="1">
      <c r="A29" s="7" t="s">
        <v>580</v>
      </c>
      <c r="B29" s="6">
        <f>B30</f>
        <v>0</v>
      </c>
      <c r="C29" s="6">
        <f>C30</f>
        <v>0</v>
      </c>
      <c r="D29" s="6">
        <f>D30</f>
        <v>0</v>
      </c>
      <c r="E29" s="6">
        <v>0</v>
      </c>
      <c r="F29" s="6">
        <f t="shared" si="2"/>
        <v>0</v>
      </c>
    </row>
    <row r="30" spans="1:6" ht="24.75" customHeight="1">
      <c r="A30" s="7" t="s">
        <v>576</v>
      </c>
      <c r="B30" s="6">
        <v>0</v>
      </c>
      <c r="C30" s="6">
        <v>0</v>
      </c>
      <c r="D30" s="6"/>
      <c r="E30" s="6">
        <v>0</v>
      </c>
      <c r="F30" s="6">
        <f t="shared" si="2"/>
        <v>0</v>
      </c>
    </row>
    <row r="31" spans="1:6" ht="24.75" customHeight="1">
      <c r="A31" s="18" t="s">
        <v>581</v>
      </c>
      <c r="B31" s="6">
        <f>SUM(B32)</f>
        <v>1607141000</v>
      </c>
      <c r="C31" s="6">
        <f>SUM(C32)</f>
        <v>1607141000</v>
      </c>
      <c r="D31" s="6">
        <f>SUM(D32)</f>
        <v>101650058</v>
      </c>
      <c r="E31" s="6">
        <f>SUM(E32)</f>
        <v>1454287864</v>
      </c>
      <c r="F31" s="6">
        <f t="shared" si="2"/>
        <v>152853136</v>
      </c>
    </row>
    <row r="32" spans="1:6" ht="24.75" customHeight="1">
      <c r="A32" s="20" t="s">
        <v>582</v>
      </c>
      <c r="B32" s="6">
        <f>SUM(B33:B36)</f>
        <v>1607141000</v>
      </c>
      <c r="C32" s="6">
        <f>SUM(C33:C36)</f>
        <v>1607141000</v>
      </c>
      <c r="D32" s="6">
        <f>SUM(D33:D36)</f>
        <v>101650058</v>
      </c>
      <c r="E32" s="6">
        <f>SUM(E33:E36)</f>
        <v>1454287864</v>
      </c>
      <c r="F32" s="6">
        <f t="shared" si="2"/>
        <v>152853136</v>
      </c>
    </row>
    <row r="33" spans="1:6" ht="24.75" customHeight="1">
      <c r="A33" s="16" t="s">
        <v>569</v>
      </c>
      <c r="B33" s="6">
        <v>2741000</v>
      </c>
      <c r="C33" s="6">
        <v>2741000</v>
      </c>
      <c r="D33" s="6">
        <v>55024</v>
      </c>
      <c r="E33" s="6">
        <v>1757301</v>
      </c>
      <c r="F33" s="6">
        <f t="shared" si="2"/>
        <v>983699</v>
      </c>
    </row>
    <row r="34" spans="1:6" ht="24.75" customHeight="1">
      <c r="A34" s="7" t="s">
        <v>570</v>
      </c>
      <c r="B34" s="6">
        <v>60623000</v>
      </c>
      <c r="C34" s="6">
        <f>B34</f>
        <v>60623000</v>
      </c>
      <c r="D34" s="6">
        <v>3453906</v>
      </c>
      <c r="E34" s="6">
        <v>40396354</v>
      </c>
      <c r="F34" s="6">
        <f t="shared" si="2"/>
        <v>20226646</v>
      </c>
    </row>
    <row r="35" spans="1:6" ht="24.75" customHeight="1">
      <c r="A35" s="16" t="s">
        <v>571</v>
      </c>
      <c r="B35" s="6">
        <v>234050000</v>
      </c>
      <c r="C35" s="6">
        <v>234050000</v>
      </c>
      <c r="D35" s="6">
        <v>98141128</v>
      </c>
      <c r="E35" s="6">
        <v>102407209</v>
      </c>
      <c r="F35" s="6">
        <f t="shared" si="2"/>
        <v>131642791</v>
      </c>
    </row>
    <row r="36" spans="1:6" ht="24.75" customHeight="1">
      <c r="A36" s="30" t="s">
        <v>572</v>
      </c>
      <c r="B36" s="11">
        <v>1309727000</v>
      </c>
      <c r="C36" s="11">
        <v>1309727000</v>
      </c>
      <c r="D36" s="11">
        <v>0</v>
      </c>
      <c r="E36" s="11">
        <v>1309727000</v>
      </c>
      <c r="F36" s="6">
        <f t="shared" si="2"/>
        <v>0</v>
      </c>
    </row>
    <row r="37" spans="1:6" ht="24.75" customHeight="1">
      <c r="A37" s="21" t="s">
        <v>583</v>
      </c>
      <c r="B37" s="11">
        <f>B7+B17+B24+B28+B31</f>
        <v>2016869682</v>
      </c>
      <c r="C37" s="11">
        <f>SUM(C7+C17+C24+C31)</f>
        <v>2015869682</v>
      </c>
      <c r="D37" s="11">
        <f>SUM(D7+D17+D24+D31)</f>
        <v>158191769</v>
      </c>
      <c r="E37" s="11">
        <f>SUM(E7+E17+E24+E31)</f>
        <v>1735300591</v>
      </c>
      <c r="F37" s="22">
        <f t="shared" si="2"/>
        <v>280569091</v>
      </c>
    </row>
    <row r="38" spans="1:6" ht="24.75" customHeight="1">
      <c r="A38" s="23" t="s">
        <v>584</v>
      </c>
      <c r="B38" s="6">
        <f aca="true" t="shared" si="3" ref="B38:E39">B39</f>
        <v>23113644</v>
      </c>
      <c r="C38" s="6">
        <f t="shared" si="3"/>
        <v>23113644</v>
      </c>
      <c r="D38" s="6">
        <f t="shared" si="3"/>
        <v>1470561</v>
      </c>
      <c r="E38" s="6">
        <f t="shared" si="3"/>
        <v>23113644</v>
      </c>
      <c r="F38" s="6">
        <f t="shared" si="2"/>
        <v>0</v>
      </c>
    </row>
    <row r="39" spans="1:6" ht="24.75" customHeight="1">
      <c r="A39" s="24" t="s">
        <v>585</v>
      </c>
      <c r="B39" s="6">
        <f t="shared" si="3"/>
        <v>23113644</v>
      </c>
      <c r="C39" s="6">
        <f t="shared" si="3"/>
        <v>23113644</v>
      </c>
      <c r="D39" s="6">
        <f t="shared" si="3"/>
        <v>1470561</v>
      </c>
      <c r="E39" s="6">
        <f t="shared" si="3"/>
        <v>23113644</v>
      </c>
      <c r="F39" s="6">
        <f t="shared" si="2"/>
        <v>0</v>
      </c>
    </row>
    <row r="40" spans="1:6" ht="24.75" customHeight="1">
      <c r="A40" s="25" t="s">
        <v>586</v>
      </c>
      <c r="B40" s="6">
        <f>B41</f>
        <v>23113644</v>
      </c>
      <c r="C40" s="6">
        <f>B40</f>
        <v>23113644</v>
      </c>
      <c r="D40" s="6">
        <f>D41</f>
        <v>1470561</v>
      </c>
      <c r="E40" s="6">
        <f>E41</f>
        <v>23113644</v>
      </c>
      <c r="F40" s="6">
        <f t="shared" si="2"/>
        <v>0</v>
      </c>
    </row>
    <row r="41" spans="1:6" ht="24.75" customHeight="1">
      <c r="A41" s="16" t="s">
        <v>569</v>
      </c>
      <c r="B41" s="6">
        <v>23113644</v>
      </c>
      <c r="C41" s="6">
        <f>B41</f>
        <v>23113644</v>
      </c>
      <c r="D41" s="6">
        <v>1470561</v>
      </c>
      <c r="E41" s="6">
        <v>23113644</v>
      </c>
      <c r="F41" s="6">
        <f t="shared" si="2"/>
        <v>0</v>
      </c>
    </row>
    <row r="42" spans="1:6" ht="24.75" customHeight="1">
      <c r="A42" s="23" t="s">
        <v>587</v>
      </c>
      <c r="B42" s="6">
        <f aca="true" t="shared" si="4" ref="B42:D43">B43</f>
        <v>3811720</v>
      </c>
      <c r="C42" s="6">
        <f t="shared" si="4"/>
        <v>3811720</v>
      </c>
      <c r="D42" s="6">
        <f t="shared" si="4"/>
        <v>87870</v>
      </c>
      <c r="E42" s="6">
        <f>E43+E47</f>
        <v>3811720</v>
      </c>
      <c r="F42" s="6">
        <f>F43+F47</f>
        <v>0</v>
      </c>
    </row>
    <row r="43" spans="1:6" ht="24.75" customHeight="1">
      <c r="A43" s="31" t="s">
        <v>588</v>
      </c>
      <c r="B43" s="6">
        <f t="shared" si="4"/>
        <v>3811720</v>
      </c>
      <c r="C43" s="6">
        <f t="shared" si="4"/>
        <v>3811720</v>
      </c>
      <c r="D43" s="6">
        <f t="shared" si="4"/>
        <v>87870</v>
      </c>
      <c r="E43" s="6">
        <f>SUM(E44)</f>
        <v>3811720</v>
      </c>
      <c r="F43" s="6">
        <f>SUM(F44)</f>
        <v>0</v>
      </c>
    </row>
    <row r="44" spans="1:6" ht="24.75" customHeight="1">
      <c r="A44" s="16" t="s">
        <v>589</v>
      </c>
      <c r="B44" s="6">
        <f>B45+B46</f>
        <v>3811720</v>
      </c>
      <c r="C44" s="6">
        <f>C45+C46</f>
        <v>3811720</v>
      </c>
      <c r="D44" s="6">
        <f>D45+D46</f>
        <v>87870</v>
      </c>
      <c r="E44" s="6">
        <f>E45+E46</f>
        <v>3811720</v>
      </c>
      <c r="F44" s="6">
        <f>F45+F46</f>
        <v>0</v>
      </c>
    </row>
    <row r="45" spans="1:6" ht="24.75" customHeight="1">
      <c r="A45" s="16" t="s">
        <v>569</v>
      </c>
      <c r="B45" s="6">
        <v>3718720</v>
      </c>
      <c r="C45" s="6">
        <f>B45</f>
        <v>3718720</v>
      </c>
      <c r="D45" s="6">
        <v>56870</v>
      </c>
      <c r="E45" s="6">
        <v>3718720</v>
      </c>
      <c r="F45" s="6">
        <f>SUM(C45-E45)</f>
        <v>0</v>
      </c>
    </row>
    <row r="46" spans="1:6" ht="24.75" customHeight="1">
      <c r="A46" s="17" t="s">
        <v>572</v>
      </c>
      <c r="B46" s="6">
        <v>93000</v>
      </c>
      <c r="C46" s="6">
        <f>B46</f>
        <v>93000</v>
      </c>
      <c r="D46" s="6">
        <v>31000</v>
      </c>
      <c r="E46" s="6">
        <v>93000</v>
      </c>
      <c r="F46" s="6">
        <f>SUM(C46-E46)</f>
        <v>0</v>
      </c>
    </row>
    <row r="47" spans="1:6" ht="24.75" customHeight="1">
      <c r="A47" s="18" t="s">
        <v>590</v>
      </c>
      <c r="B47" s="6">
        <f aca="true" t="shared" si="5" ref="B47:E48">B48</f>
        <v>0</v>
      </c>
      <c r="C47" s="6">
        <f t="shared" si="5"/>
        <v>0</v>
      </c>
      <c r="D47" s="6">
        <f t="shared" si="5"/>
        <v>0</v>
      </c>
      <c r="E47" s="6">
        <f t="shared" si="5"/>
        <v>0</v>
      </c>
      <c r="F47" s="6">
        <f>SUM(F48)</f>
        <v>0</v>
      </c>
    </row>
    <row r="48" spans="1:6" ht="24.75" customHeight="1">
      <c r="A48" s="26" t="s">
        <v>590</v>
      </c>
      <c r="B48" s="6">
        <f t="shared" si="5"/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>SUM(F49)</f>
        <v>0</v>
      </c>
    </row>
    <row r="49" spans="1:6" ht="24.75" customHeight="1">
      <c r="A49" s="27" t="s">
        <v>591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592</v>
      </c>
      <c r="B50" s="22">
        <f>SUM(B38+B42)</f>
        <v>26925364</v>
      </c>
      <c r="C50" s="22">
        <f>SUM(C38+C42)</f>
        <v>26925364</v>
      </c>
      <c r="D50" s="22">
        <f>SUM(D38+D42)</f>
        <v>1558431</v>
      </c>
      <c r="E50" s="22">
        <f>SUM(E38+E42)</f>
        <v>26925364</v>
      </c>
      <c r="F50" s="22">
        <f>SUM(F38+F42)</f>
        <v>0</v>
      </c>
    </row>
    <row r="51" spans="1:6" ht="16.5">
      <c r="A51" s="29" t="s">
        <v>593</v>
      </c>
      <c r="B51" s="11">
        <f>SUM(B37+B50)</f>
        <v>2043795046</v>
      </c>
      <c r="C51" s="11">
        <f>SUM(C37+C50)</f>
        <v>2042795046</v>
      </c>
      <c r="D51" s="11">
        <f>SUM(D37+D50)</f>
        <v>159750200</v>
      </c>
      <c r="E51" s="11">
        <f>SUM(E37+E50)</f>
        <v>1762225955</v>
      </c>
      <c r="F51" s="11">
        <f>SUM(F37+F50)</f>
        <v>280569091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/>
  <dimension ref="A1:G194"/>
  <sheetViews>
    <sheetView workbookViewId="0" topLeftCell="B1">
      <selection activeCell="A3" sqref="A3:G3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74</v>
      </c>
      <c r="B1" s="33"/>
      <c r="C1" s="33"/>
      <c r="D1" s="33"/>
      <c r="E1" s="33"/>
      <c r="F1" s="33"/>
      <c r="G1" s="33"/>
    </row>
    <row r="2" spans="1:7" ht="27.75">
      <c r="A2" s="34" t="s">
        <v>75</v>
      </c>
      <c r="B2" s="35"/>
      <c r="C2" s="35"/>
      <c r="D2" s="35"/>
      <c r="E2" s="35"/>
      <c r="F2" s="35"/>
      <c r="G2" s="35"/>
    </row>
    <row r="3" spans="1:7" ht="16.5">
      <c r="A3" s="36" t="s">
        <v>146</v>
      </c>
      <c r="B3" s="37"/>
      <c r="C3" s="37"/>
      <c r="D3" s="37"/>
      <c r="E3" s="37"/>
      <c r="F3" s="37"/>
      <c r="G3" s="37"/>
    </row>
    <row r="4" spans="1:7" ht="18.75" customHeight="1">
      <c r="A4" s="38" t="s">
        <v>76</v>
      </c>
      <c r="B4" s="38" t="s">
        <v>77</v>
      </c>
      <c r="C4" s="2" t="s">
        <v>78</v>
      </c>
      <c r="D4" s="40" t="s">
        <v>79</v>
      </c>
      <c r="E4" s="41"/>
      <c r="F4" s="38" t="s">
        <v>80</v>
      </c>
      <c r="G4" s="38" t="s">
        <v>81</v>
      </c>
    </row>
    <row r="5" spans="1:7" ht="16.5">
      <c r="A5" s="39"/>
      <c r="B5" s="39"/>
      <c r="C5" s="3" t="s">
        <v>82</v>
      </c>
      <c r="D5" s="3" t="s">
        <v>83</v>
      </c>
      <c r="E5" s="4" t="s">
        <v>84</v>
      </c>
      <c r="F5" s="39"/>
      <c r="G5" s="39"/>
    </row>
    <row r="6" spans="1:7" ht="24.75" customHeight="1">
      <c r="A6" s="5" t="s">
        <v>85</v>
      </c>
      <c r="B6" s="6">
        <f aca="true" t="shared" si="0" ref="B6:G6">SUM(B7)</f>
        <v>13500000</v>
      </c>
      <c r="C6" s="6">
        <f t="shared" si="0"/>
        <v>0</v>
      </c>
      <c r="D6" s="6">
        <f t="shared" si="0"/>
        <v>2389290</v>
      </c>
      <c r="E6" s="6">
        <f t="shared" si="0"/>
        <v>2524290</v>
      </c>
      <c r="F6" s="6">
        <f t="shared" si="0"/>
        <v>-2524290</v>
      </c>
      <c r="G6" s="6">
        <f t="shared" si="0"/>
        <v>2524290</v>
      </c>
    </row>
    <row r="7" spans="1:7" ht="24.75" customHeight="1">
      <c r="A7" s="7" t="s">
        <v>86</v>
      </c>
      <c r="B7" s="6">
        <f>SUM(B8:B10)</f>
        <v>13500000</v>
      </c>
      <c r="C7" s="6">
        <f>SUM(C8:C10)</f>
        <v>0</v>
      </c>
      <c r="D7" s="6">
        <f>D8+D9+D10</f>
        <v>2389290</v>
      </c>
      <c r="E7" s="6">
        <f>E8+E9+E10</f>
        <v>2524290</v>
      </c>
      <c r="F7" s="6">
        <f>C7-E7</f>
        <v>-2524290</v>
      </c>
      <c r="G7" s="6">
        <f>SUM(G8:G10)</f>
        <v>2524290</v>
      </c>
    </row>
    <row r="8" spans="1:7" ht="24.75" customHeight="1">
      <c r="A8" s="7" t="s">
        <v>87</v>
      </c>
      <c r="B8" s="6">
        <v>11000000</v>
      </c>
      <c r="C8" s="6">
        <v>0</v>
      </c>
      <c r="D8" s="6">
        <v>2053264</v>
      </c>
      <c r="E8" s="6">
        <v>2188264</v>
      </c>
      <c r="F8" s="6">
        <f>C8-E8</f>
        <v>-2188264</v>
      </c>
      <c r="G8" s="6">
        <f>E8</f>
        <v>2188264</v>
      </c>
    </row>
    <row r="9" spans="1:7" ht="24.75" customHeight="1">
      <c r="A9" s="8" t="s">
        <v>88</v>
      </c>
      <c r="B9" s="6">
        <v>2500000</v>
      </c>
      <c r="C9" s="6">
        <v>0</v>
      </c>
      <c r="D9" s="6">
        <v>280000</v>
      </c>
      <c r="E9" s="6">
        <f>D9</f>
        <v>280000</v>
      </c>
      <c r="F9" s="6">
        <f>C9-E9</f>
        <v>-280000</v>
      </c>
      <c r="G9" s="6">
        <f>E9</f>
        <v>280000</v>
      </c>
    </row>
    <row r="10" spans="1:7" ht="24.75" customHeight="1">
      <c r="A10" s="7" t="s">
        <v>89</v>
      </c>
      <c r="B10" s="6">
        <v>0</v>
      </c>
      <c r="C10" s="6">
        <v>0</v>
      </c>
      <c r="D10" s="6">
        <v>56026</v>
      </c>
      <c r="E10" s="6">
        <f>D10</f>
        <v>56026</v>
      </c>
      <c r="F10" s="6">
        <f>C10-E10</f>
        <v>-56026</v>
      </c>
      <c r="G10" s="6">
        <f>E10</f>
        <v>56026</v>
      </c>
    </row>
    <row r="11" spans="1:7" ht="24.75" customHeight="1">
      <c r="A11" s="9" t="s">
        <v>90</v>
      </c>
      <c r="B11" s="6">
        <f aca="true" t="shared" si="1" ref="B11:G11">SUM(B12+B16)</f>
        <v>284402000</v>
      </c>
      <c r="C11" s="6">
        <f t="shared" si="1"/>
        <v>0</v>
      </c>
      <c r="D11" s="6">
        <f t="shared" si="1"/>
        <v>8411365</v>
      </c>
      <c r="E11" s="6">
        <f t="shared" si="1"/>
        <v>83858925</v>
      </c>
      <c r="F11" s="6">
        <f t="shared" si="1"/>
        <v>-83858925</v>
      </c>
      <c r="G11" s="6">
        <f t="shared" si="1"/>
        <v>83858925</v>
      </c>
    </row>
    <row r="12" spans="1:7" ht="24.75" customHeight="1">
      <c r="A12" s="7" t="s">
        <v>91</v>
      </c>
      <c r="B12" s="6">
        <f>SUM(B13:B15)</f>
        <v>167332000</v>
      </c>
      <c r="C12" s="6">
        <f>SUM(C13:C15)</f>
        <v>0</v>
      </c>
      <c r="D12" s="6">
        <f>SUM(D13:D15)</f>
        <v>8365026</v>
      </c>
      <c r="E12" s="6">
        <f>SUM(E13:E15)</f>
        <v>82649809</v>
      </c>
      <c r="F12" s="6">
        <f aca="true" t="shared" si="2" ref="F12:F27">SUM(C12-E12)</f>
        <v>-82649809</v>
      </c>
      <c r="G12" s="6">
        <f aca="true" t="shared" si="3" ref="G12:G18">E12</f>
        <v>82649809</v>
      </c>
    </row>
    <row r="13" spans="1:7" ht="24.75" customHeight="1">
      <c r="A13" s="8" t="s">
        <v>92</v>
      </c>
      <c r="B13" s="6">
        <v>32000000</v>
      </c>
      <c r="C13" s="6">
        <v>0</v>
      </c>
      <c r="D13" s="6">
        <v>5384242</v>
      </c>
      <c r="E13" s="6">
        <v>5732350</v>
      </c>
      <c r="F13" s="6">
        <f t="shared" si="2"/>
        <v>-5732350</v>
      </c>
      <c r="G13" s="6">
        <f t="shared" si="3"/>
        <v>5732350</v>
      </c>
    </row>
    <row r="14" spans="1:7" ht="24.75" customHeight="1">
      <c r="A14" s="8" t="s">
        <v>93</v>
      </c>
      <c r="B14" s="6">
        <v>45000000</v>
      </c>
      <c r="C14" s="6">
        <v>0</v>
      </c>
      <c r="D14" s="6">
        <v>2980784</v>
      </c>
      <c r="E14" s="6">
        <v>6849376</v>
      </c>
      <c r="F14" s="6">
        <f t="shared" si="2"/>
        <v>-6849376</v>
      </c>
      <c r="G14" s="6">
        <f t="shared" si="3"/>
        <v>6849376</v>
      </c>
    </row>
    <row r="15" spans="1:7" ht="24.75" customHeight="1">
      <c r="A15" s="8" t="s">
        <v>94</v>
      </c>
      <c r="B15" s="6">
        <v>90332000</v>
      </c>
      <c r="C15" s="6">
        <v>0</v>
      </c>
      <c r="D15" s="6">
        <v>0</v>
      </c>
      <c r="E15" s="6">
        <v>70068083</v>
      </c>
      <c r="F15" s="6">
        <f t="shared" si="2"/>
        <v>-70068083</v>
      </c>
      <c r="G15" s="6">
        <f t="shared" si="3"/>
        <v>70068083</v>
      </c>
    </row>
    <row r="16" spans="1:7" ht="24.75" customHeight="1">
      <c r="A16" s="8" t="s">
        <v>95</v>
      </c>
      <c r="B16" s="6">
        <f>B17+B18</f>
        <v>117070000</v>
      </c>
      <c r="C16" s="6">
        <f>C17+C18</f>
        <v>0</v>
      </c>
      <c r="D16" s="6">
        <f>D17+D18</f>
        <v>46339</v>
      </c>
      <c r="E16" s="6">
        <f>E17+E18</f>
        <v>1209116</v>
      </c>
      <c r="F16" s="6">
        <f t="shared" si="2"/>
        <v>-1209116</v>
      </c>
      <c r="G16" s="6">
        <f t="shared" si="3"/>
        <v>1209116</v>
      </c>
    </row>
    <row r="17" spans="1:7" ht="24.75" customHeight="1">
      <c r="A17" s="8" t="s">
        <v>96</v>
      </c>
      <c r="B17" s="6">
        <v>20700000</v>
      </c>
      <c r="C17" s="6"/>
      <c r="D17" s="6">
        <v>46339</v>
      </c>
      <c r="E17" s="6">
        <v>1209116</v>
      </c>
      <c r="F17" s="6">
        <f t="shared" si="2"/>
        <v>-1209116</v>
      </c>
      <c r="G17" s="6">
        <f t="shared" si="3"/>
        <v>1209116</v>
      </c>
    </row>
    <row r="18" spans="1:7" ht="24.75" customHeight="1">
      <c r="A18" s="8" t="s">
        <v>97</v>
      </c>
      <c r="B18" s="6">
        <v>96370000</v>
      </c>
      <c r="C18" s="6">
        <v>0</v>
      </c>
      <c r="D18" s="6">
        <v>0</v>
      </c>
      <c r="E18" s="6">
        <v>0</v>
      </c>
      <c r="F18" s="6">
        <f t="shared" si="2"/>
        <v>0</v>
      </c>
      <c r="G18" s="6">
        <f t="shared" si="3"/>
        <v>0</v>
      </c>
    </row>
    <row r="19" spans="1:7" ht="24.75" customHeight="1">
      <c r="A19" s="9" t="s">
        <v>98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99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100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101</v>
      </c>
      <c r="B22" s="6">
        <f aca="true" t="shared" si="5" ref="B22:E23">B23</f>
        <v>6603000</v>
      </c>
      <c r="C22" s="6">
        <f t="shared" si="5"/>
        <v>0</v>
      </c>
      <c r="D22" s="6">
        <f t="shared" si="5"/>
        <v>0</v>
      </c>
      <c r="E22" s="6">
        <f t="shared" si="5"/>
        <v>0</v>
      </c>
      <c r="F22" s="6">
        <f t="shared" si="2"/>
        <v>0</v>
      </c>
      <c r="G22" s="6">
        <f>G23</f>
        <v>0</v>
      </c>
    </row>
    <row r="23" spans="1:7" ht="24.75" customHeight="1">
      <c r="A23" s="7" t="s">
        <v>102</v>
      </c>
      <c r="B23" s="6">
        <f t="shared" si="5"/>
        <v>6603000</v>
      </c>
      <c r="C23" s="6">
        <f t="shared" si="5"/>
        <v>0</v>
      </c>
      <c r="D23" s="6">
        <f t="shared" si="5"/>
        <v>0</v>
      </c>
      <c r="E23" s="6">
        <f t="shared" si="5"/>
        <v>0</v>
      </c>
      <c r="F23" s="6">
        <f t="shared" si="2"/>
        <v>0</v>
      </c>
      <c r="G23" s="6">
        <f>G24</f>
        <v>0</v>
      </c>
    </row>
    <row r="24" spans="1:7" ht="24.75" customHeight="1">
      <c r="A24" s="7" t="s">
        <v>103</v>
      </c>
      <c r="B24" s="6">
        <v>6603000</v>
      </c>
      <c r="C24" s="6">
        <v>0</v>
      </c>
      <c r="D24" s="6">
        <v>0</v>
      </c>
      <c r="E24" s="6">
        <v>0</v>
      </c>
      <c r="F24" s="6">
        <f t="shared" si="2"/>
        <v>0</v>
      </c>
      <c r="G24" s="6">
        <f>E24</f>
        <v>0</v>
      </c>
    </row>
    <row r="25" spans="1:7" ht="24.75" customHeight="1">
      <c r="A25" s="9" t="s">
        <v>104</v>
      </c>
      <c r="B25" s="6">
        <f>SUM(B26)</f>
        <v>10948000</v>
      </c>
      <c r="C25" s="6">
        <f>SUM(C26)</f>
        <v>0</v>
      </c>
      <c r="D25" s="6">
        <f>SUM(D26)</f>
        <v>3099</v>
      </c>
      <c r="E25" s="6">
        <f>SUM(E26)</f>
        <v>23099</v>
      </c>
      <c r="F25" s="6">
        <f t="shared" si="2"/>
        <v>-23099</v>
      </c>
      <c r="G25" s="6">
        <f>SUM(G26)</f>
        <v>23099</v>
      </c>
    </row>
    <row r="26" spans="1:7" ht="24.75" customHeight="1">
      <c r="A26" s="7" t="s">
        <v>105</v>
      </c>
      <c r="B26" s="6">
        <f>SUM(B27)</f>
        <v>10948000</v>
      </c>
      <c r="C26" s="6">
        <f>SUM(C27)</f>
        <v>0</v>
      </c>
      <c r="D26" s="6">
        <f>D27</f>
        <v>3099</v>
      </c>
      <c r="E26" s="6">
        <f>E27</f>
        <v>23099</v>
      </c>
      <c r="F26" s="6">
        <f t="shared" si="2"/>
        <v>-23099</v>
      </c>
      <c r="G26" s="6">
        <f>SUM(G27:G27)</f>
        <v>23099</v>
      </c>
    </row>
    <row r="27" spans="1:7" ht="24.75" customHeight="1">
      <c r="A27" s="10" t="s">
        <v>106</v>
      </c>
      <c r="B27" s="11">
        <v>10948000</v>
      </c>
      <c r="C27" s="11">
        <v>0</v>
      </c>
      <c r="D27" s="11">
        <v>3099</v>
      </c>
      <c r="E27" s="11">
        <v>23099</v>
      </c>
      <c r="F27" s="11">
        <f t="shared" si="2"/>
        <v>-23099</v>
      </c>
      <c r="G27" s="11">
        <f>E27</f>
        <v>23099</v>
      </c>
    </row>
    <row r="28" spans="1:7" ht="24.75" customHeight="1">
      <c r="A28" s="12" t="s">
        <v>107</v>
      </c>
      <c r="B28" s="11">
        <f aca="true" t="shared" si="6" ref="B28:G28">SUM(B6+B11+B19++B22+B25)</f>
        <v>315453000</v>
      </c>
      <c r="C28" s="11">
        <f t="shared" si="6"/>
        <v>0</v>
      </c>
      <c r="D28" s="11">
        <f t="shared" si="6"/>
        <v>10803754</v>
      </c>
      <c r="E28" s="11">
        <f t="shared" si="6"/>
        <v>86406314</v>
      </c>
      <c r="F28" s="11">
        <f t="shared" si="6"/>
        <v>-86406314</v>
      </c>
      <c r="G28" s="11">
        <f t="shared" si="6"/>
        <v>86406314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/>
  <dimension ref="A1:J51"/>
  <sheetViews>
    <sheetView workbookViewId="0" topLeftCell="A1">
      <pane xSplit="1" ySplit="8" topLeftCell="C4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51" sqref="E5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108</v>
      </c>
      <c r="B1" s="33"/>
      <c r="C1" s="33"/>
      <c r="D1" s="33"/>
      <c r="E1" s="33"/>
      <c r="F1" s="33"/>
    </row>
    <row r="2" spans="1:10" ht="27.75">
      <c r="A2" s="34" t="s">
        <v>109</v>
      </c>
      <c r="B2" s="35"/>
      <c r="C2" s="35"/>
      <c r="D2" s="35"/>
      <c r="E2" s="35"/>
      <c r="F2" s="35"/>
      <c r="J2" s="14"/>
    </row>
    <row r="3" spans="1:6" ht="16.5">
      <c r="A3" s="36" t="s">
        <v>146</v>
      </c>
      <c r="B3" s="37"/>
      <c r="C3" s="37"/>
      <c r="D3" s="37"/>
      <c r="E3" s="37"/>
      <c r="F3" s="37"/>
    </row>
    <row r="4" spans="1:6" ht="16.5">
      <c r="A4" s="38" t="s">
        <v>110</v>
      </c>
      <c r="B4" s="38" t="s">
        <v>111</v>
      </c>
      <c r="C4" s="2" t="s">
        <v>112</v>
      </c>
      <c r="D4" s="40" t="s">
        <v>113</v>
      </c>
      <c r="E4" s="41"/>
      <c r="F4" s="42" t="s">
        <v>114</v>
      </c>
    </row>
    <row r="5" spans="1:6" ht="16.5">
      <c r="A5" s="39"/>
      <c r="B5" s="39"/>
      <c r="C5" s="3" t="s">
        <v>115</v>
      </c>
      <c r="D5" s="3" t="s">
        <v>116</v>
      </c>
      <c r="E5" s="4" t="s">
        <v>117</v>
      </c>
      <c r="F5" s="43"/>
    </row>
    <row r="6" spans="1:6" ht="24.75" customHeight="1">
      <c r="A6" s="5" t="s">
        <v>118</v>
      </c>
      <c r="B6" s="6">
        <f>SUM(B37)</f>
        <v>1987629000</v>
      </c>
      <c r="C6" s="6">
        <f>SUM(C37)</f>
        <v>0</v>
      </c>
      <c r="D6" s="6">
        <f>SUM(D37)</f>
        <v>14821549</v>
      </c>
      <c r="E6" s="6">
        <f>SUM(E37)</f>
        <v>72261371</v>
      </c>
      <c r="F6" s="6">
        <f>SUM(C6-E6)</f>
        <v>-72261371</v>
      </c>
    </row>
    <row r="7" spans="1:6" ht="24.75" customHeight="1">
      <c r="A7" s="15" t="s">
        <v>119</v>
      </c>
      <c r="B7" s="6">
        <f>B8+B13</f>
        <v>244509000</v>
      </c>
      <c r="C7" s="6">
        <f>SUM(C8+C13)</f>
        <v>0</v>
      </c>
      <c r="D7" s="6">
        <f>SUM(D8+D13)</f>
        <v>13369263</v>
      </c>
      <c r="E7" s="6">
        <f>SUM(E8+E13)</f>
        <v>68722471</v>
      </c>
      <c r="F7" s="6">
        <f>SUM(C7-E7)</f>
        <v>-68722471</v>
      </c>
    </row>
    <row r="8" spans="1:6" ht="24.75" customHeight="1">
      <c r="A8" s="16" t="s">
        <v>120</v>
      </c>
      <c r="B8" s="6">
        <f>SUM(B9:B12)</f>
        <v>236999000</v>
      </c>
      <c r="C8" s="6">
        <f>SUM(C9:C12)</f>
        <v>0</v>
      </c>
      <c r="D8" s="6">
        <f>SUM(D9:D12)</f>
        <v>13143348</v>
      </c>
      <c r="E8" s="6">
        <f>SUM(E9:E12)</f>
        <v>68496556</v>
      </c>
      <c r="F8" s="6">
        <f>SUM(F9:F12)</f>
        <v>-68496556</v>
      </c>
    </row>
    <row r="9" spans="1:6" ht="24.75" customHeight="1">
      <c r="A9" s="16" t="s">
        <v>121</v>
      </c>
      <c r="B9" s="6">
        <v>229872000</v>
      </c>
      <c r="C9" s="6">
        <v>0</v>
      </c>
      <c r="D9" s="6">
        <v>12870574</v>
      </c>
      <c r="E9" s="6">
        <v>67780337</v>
      </c>
      <c r="F9" s="6">
        <f>SUM(C9-E9)</f>
        <v>-67780337</v>
      </c>
    </row>
    <row r="10" spans="1:6" ht="24.75" customHeight="1">
      <c r="A10" s="7" t="s">
        <v>122</v>
      </c>
      <c r="B10" s="6">
        <v>4638000</v>
      </c>
      <c r="C10" s="6">
        <v>0</v>
      </c>
      <c r="D10" s="6">
        <v>268774</v>
      </c>
      <c r="E10" s="6">
        <v>506219</v>
      </c>
      <c r="F10" s="6">
        <f>SUM(C10-E10)</f>
        <v>-506219</v>
      </c>
    </row>
    <row r="11" spans="1:6" ht="24.75" customHeight="1">
      <c r="A11" s="16" t="s">
        <v>123</v>
      </c>
      <c r="B11" s="6">
        <v>1811000</v>
      </c>
      <c r="C11" s="6"/>
      <c r="D11" s="6">
        <v>0</v>
      </c>
      <c r="E11" s="6">
        <v>0</v>
      </c>
      <c r="F11" s="6">
        <f>SUM(C11-E11)</f>
        <v>0</v>
      </c>
    </row>
    <row r="12" spans="1:6" ht="24.75" customHeight="1">
      <c r="A12" s="17" t="s">
        <v>124</v>
      </c>
      <c r="B12" s="6">
        <v>678000</v>
      </c>
      <c r="C12" s="6"/>
      <c r="D12" s="6">
        <v>4000</v>
      </c>
      <c r="E12" s="6">
        <v>210000</v>
      </c>
      <c r="F12" s="6">
        <f>SUM(C12-E12)</f>
        <v>-210000</v>
      </c>
    </row>
    <row r="13" spans="1:6" ht="24.75" customHeight="1">
      <c r="A13" s="16" t="s">
        <v>125</v>
      </c>
      <c r="B13" s="6">
        <f>SUM(B14:B16)</f>
        <v>7510000</v>
      </c>
      <c r="C13" s="6">
        <f>SUM(C14:C16)</f>
        <v>0</v>
      </c>
      <c r="D13" s="6">
        <f>D14+D15+D16</f>
        <v>225915</v>
      </c>
      <c r="E13" s="6">
        <f>E14+E15+E16</f>
        <v>225915</v>
      </c>
      <c r="F13" s="6">
        <f aca="true" t="shared" si="0" ref="F13:F41">SUM(C13-E13)</f>
        <v>-225915</v>
      </c>
    </row>
    <row r="14" spans="1:6" ht="24.75" customHeight="1">
      <c r="A14" s="16" t="s">
        <v>121</v>
      </c>
      <c r="B14" s="6">
        <v>186000</v>
      </c>
      <c r="C14" s="6">
        <v>0</v>
      </c>
      <c r="D14" s="6">
        <v>0</v>
      </c>
      <c r="E14" s="6">
        <v>0</v>
      </c>
      <c r="F14" s="6">
        <f t="shared" si="0"/>
        <v>0</v>
      </c>
    </row>
    <row r="15" spans="1:6" ht="24.75" customHeight="1">
      <c r="A15" s="7" t="s">
        <v>122</v>
      </c>
      <c r="B15" s="6">
        <v>3262000</v>
      </c>
      <c r="C15" s="6">
        <v>0</v>
      </c>
      <c r="D15" s="6">
        <v>225915</v>
      </c>
      <c r="E15" s="6">
        <f>D15</f>
        <v>225915</v>
      </c>
      <c r="F15" s="6">
        <f t="shared" si="0"/>
        <v>-225915</v>
      </c>
    </row>
    <row r="16" spans="1:6" ht="24.75" customHeight="1">
      <c r="A16" s="16" t="s">
        <v>123</v>
      </c>
      <c r="B16" s="6">
        <v>4062000</v>
      </c>
      <c r="C16" s="6"/>
      <c r="D16" s="6">
        <v>0</v>
      </c>
      <c r="E16" s="6">
        <v>0</v>
      </c>
      <c r="F16" s="6">
        <f t="shared" si="0"/>
        <v>0</v>
      </c>
    </row>
    <row r="17" spans="1:6" ht="24.75" customHeight="1">
      <c r="A17" s="18" t="s">
        <v>126</v>
      </c>
      <c r="B17" s="6">
        <f>SUM(B18)</f>
        <v>115275000</v>
      </c>
      <c r="C17" s="6">
        <f>SUM(C18)</f>
        <v>0</v>
      </c>
      <c r="D17" s="6">
        <f>SUM(D18)</f>
        <v>770322</v>
      </c>
      <c r="E17" s="6">
        <f>SUM(E18)</f>
        <v>2196382</v>
      </c>
      <c r="F17" s="6">
        <f t="shared" si="0"/>
        <v>-2196382</v>
      </c>
    </row>
    <row r="18" spans="1:6" ht="24.75" customHeight="1">
      <c r="A18" s="19" t="s">
        <v>127</v>
      </c>
      <c r="B18" s="6">
        <f>SUM(B19:B23)</f>
        <v>115275000</v>
      </c>
      <c r="C18" s="6">
        <f>SUM(C19:C23)</f>
        <v>0</v>
      </c>
      <c r="D18" s="6">
        <f>SUM(D19:D23)</f>
        <v>770322</v>
      </c>
      <c r="E18" s="6">
        <f>SUM(E19:E23)</f>
        <v>2196382</v>
      </c>
      <c r="F18" s="6">
        <f t="shared" si="0"/>
        <v>-2196382</v>
      </c>
    </row>
    <row r="19" spans="1:6" ht="24.75" customHeight="1">
      <c r="A19" s="16" t="s">
        <v>121</v>
      </c>
      <c r="B19" s="6">
        <v>7254000</v>
      </c>
      <c r="C19" s="6"/>
      <c r="D19" s="6">
        <v>391420</v>
      </c>
      <c r="E19" s="6">
        <v>1598540</v>
      </c>
      <c r="F19" s="6">
        <f t="shared" si="0"/>
        <v>-1598540</v>
      </c>
    </row>
    <row r="20" spans="1:6" ht="24.75" customHeight="1">
      <c r="A20" s="7" t="s">
        <v>122</v>
      </c>
      <c r="B20" s="6">
        <v>14123000</v>
      </c>
      <c r="C20" s="6"/>
      <c r="D20" s="6">
        <v>378902</v>
      </c>
      <c r="E20" s="6">
        <v>597842</v>
      </c>
      <c r="F20" s="6">
        <f t="shared" si="0"/>
        <v>-597842</v>
      </c>
    </row>
    <row r="21" spans="1:6" ht="24.75" customHeight="1">
      <c r="A21" s="16" t="s">
        <v>123</v>
      </c>
      <c r="B21" s="6">
        <v>15650000</v>
      </c>
      <c r="C21" s="6"/>
      <c r="D21" s="6">
        <v>0</v>
      </c>
      <c r="E21" s="6">
        <f>D21</f>
        <v>0</v>
      </c>
      <c r="F21" s="6">
        <f t="shared" si="0"/>
        <v>0</v>
      </c>
    </row>
    <row r="22" spans="1:6" ht="24.75" customHeight="1">
      <c r="A22" s="17" t="s">
        <v>124</v>
      </c>
      <c r="B22" s="6">
        <v>77248000</v>
      </c>
      <c r="C22" s="6"/>
      <c r="D22" s="6">
        <v>0</v>
      </c>
      <c r="E22" s="6">
        <f>D22</f>
        <v>0</v>
      </c>
      <c r="F22" s="6">
        <f t="shared" si="0"/>
        <v>0</v>
      </c>
    </row>
    <row r="23" spans="1:6" ht="24.75" customHeight="1">
      <c r="A23" s="7" t="s">
        <v>128</v>
      </c>
      <c r="B23" s="6">
        <v>1000000</v>
      </c>
      <c r="C23" s="6"/>
      <c r="D23" s="6">
        <v>0</v>
      </c>
      <c r="E23" s="6">
        <v>0</v>
      </c>
      <c r="F23" s="6">
        <f t="shared" si="0"/>
        <v>0</v>
      </c>
    </row>
    <row r="24" spans="1:6" ht="24.75" customHeight="1">
      <c r="A24" s="18" t="s">
        <v>129</v>
      </c>
      <c r="B24" s="6">
        <f>SUM(B25)</f>
        <v>19879000</v>
      </c>
      <c r="C24" s="6">
        <f>SUM(C25)</f>
        <v>0</v>
      </c>
      <c r="D24" s="6">
        <f>D25</f>
        <v>191265</v>
      </c>
      <c r="E24" s="6">
        <f>SUM(E25)</f>
        <v>191265</v>
      </c>
      <c r="F24" s="6">
        <f t="shared" si="0"/>
        <v>-191265</v>
      </c>
    </row>
    <row r="25" spans="1:6" ht="24.75" customHeight="1">
      <c r="A25" s="16" t="s">
        <v>130</v>
      </c>
      <c r="B25" s="6">
        <f>B26+B27</f>
        <v>19879000</v>
      </c>
      <c r="C25" s="6">
        <f>SUM(C26+C27)</f>
        <v>0</v>
      </c>
      <c r="D25" s="6">
        <f>D26+D27</f>
        <v>191265</v>
      </c>
      <c r="E25" s="6">
        <f>E26+E27</f>
        <v>191265</v>
      </c>
      <c r="F25" s="6">
        <f t="shared" si="0"/>
        <v>-191265</v>
      </c>
    </row>
    <row r="26" spans="1:6" ht="24.75" customHeight="1">
      <c r="A26" s="7" t="s">
        <v>122</v>
      </c>
      <c r="B26" s="6">
        <v>19879000</v>
      </c>
      <c r="C26" s="6"/>
      <c r="D26" s="6">
        <v>191265</v>
      </c>
      <c r="E26" s="6">
        <f>D26</f>
        <v>191265</v>
      </c>
      <c r="F26" s="6">
        <f t="shared" si="0"/>
        <v>-191265</v>
      </c>
    </row>
    <row r="27" spans="1:6" ht="24.75" customHeight="1">
      <c r="A27" s="16" t="s">
        <v>123</v>
      </c>
      <c r="B27" s="6"/>
      <c r="C27" s="6"/>
      <c r="D27" s="6">
        <v>0</v>
      </c>
      <c r="E27" s="6">
        <f>D27</f>
        <v>0</v>
      </c>
      <c r="F27" s="6">
        <f t="shared" si="0"/>
        <v>0</v>
      </c>
    </row>
    <row r="28" spans="1:6" ht="24.75" customHeight="1">
      <c r="A28" s="18" t="s">
        <v>131</v>
      </c>
      <c r="B28" s="6">
        <f>B29</f>
        <v>825000</v>
      </c>
      <c r="C28" s="6"/>
      <c r="D28" s="6">
        <v>0</v>
      </c>
      <c r="E28" s="6">
        <v>0</v>
      </c>
      <c r="F28" s="6">
        <f t="shared" si="0"/>
        <v>0</v>
      </c>
    </row>
    <row r="29" spans="1:6" ht="24.75" customHeight="1">
      <c r="A29" s="7" t="s">
        <v>132</v>
      </c>
      <c r="B29" s="6">
        <f>B30</f>
        <v>825000</v>
      </c>
      <c r="C29" s="6">
        <v>0</v>
      </c>
      <c r="D29" s="6">
        <v>0</v>
      </c>
      <c r="E29" s="6">
        <v>0</v>
      </c>
      <c r="F29" s="6">
        <f t="shared" si="0"/>
        <v>0</v>
      </c>
    </row>
    <row r="30" spans="1:6" ht="24.75" customHeight="1">
      <c r="A30" s="7" t="s">
        <v>128</v>
      </c>
      <c r="B30" s="6">
        <v>825000</v>
      </c>
      <c r="C30" s="6">
        <v>0</v>
      </c>
      <c r="D30" s="6">
        <v>0</v>
      </c>
      <c r="E30" s="6">
        <v>0</v>
      </c>
      <c r="F30" s="6">
        <f t="shared" si="0"/>
        <v>0</v>
      </c>
    </row>
    <row r="31" spans="1:6" ht="24.75" customHeight="1">
      <c r="A31" s="18" t="s">
        <v>133</v>
      </c>
      <c r="B31" s="6">
        <f>SUM(B32)</f>
        <v>1607141000</v>
      </c>
      <c r="C31" s="6">
        <f>SUM(C32)</f>
        <v>0</v>
      </c>
      <c r="D31" s="6">
        <f>SUM(D32)</f>
        <v>490699</v>
      </c>
      <c r="E31" s="6">
        <f>SUM(E32)</f>
        <v>1151253</v>
      </c>
      <c r="F31" s="6">
        <f t="shared" si="0"/>
        <v>-1151253</v>
      </c>
    </row>
    <row r="32" spans="1:6" ht="24.75" customHeight="1">
      <c r="A32" s="20" t="s">
        <v>134</v>
      </c>
      <c r="B32" s="6">
        <f>SUM(B33:B36)</f>
        <v>1607141000</v>
      </c>
      <c r="C32" s="6">
        <f>SUM(C33:C36)</f>
        <v>0</v>
      </c>
      <c r="D32" s="6">
        <f>SUM(D33:D36)</f>
        <v>490699</v>
      </c>
      <c r="E32" s="6">
        <f>SUM(E33:E36)</f>
        <v>1151253</v>
      </c>
      <c r="F32" s="6">
        <f t="shared" si="0"/>
        <v>-1151253</v>
      </c>
    </row>
    <row r="33" spans="1:6" ht="24.75" customHeight="1">
      <c r="A33" s="16" t="s">
        <v>121</v>
      </c>
      <c r="B33" s="6">
        <v>2741000</v>
      </c>
      <c r="C33" s="6"/>
      <c r="D33" s="6">
        <v>155826</v>
      </c>
      <c r="E33" s="6">
        <v>604766</v>
      </c>
      <c r="F33" s="6">
        <f t="shared" si="0"/>
        <v>-604766</v>
      </c>
    </row>
    <row r="34" spans="1:6" ht="24.75" customHeight="1">
      <c r="A34" s="7" t="s">
        <v>122</v>
      </c>
      <c r="B34" s="6">
        <v>60623000</v>
      </c>
      <c r="C34" s="6"/>
      <c r="D34" s="6">
        <v>334873</v>
      </c>
      <c r="E34" s="6">
        <v>546487</v>
      </c>
      <c r="F34" s="6">
        <f t="shared" si="0"/>
        <v>-546487</v>
      </c>
    </row>
    <row r="35" spans="1:6" ht="24.75" customHeight="1">
      <c r="A35" s="16" t="s">
        <v>123</v>
      </c>
      <c r="B35" s="6">
        <v>234050000</v>
      </c>
      <c r="C35" s="6"/>
      <c r="D35" s="6">
        <v>0</v>
      </c>
      <c r="E35" s="6">
        <f>D35</f>
        <v>0</v>
      </c>
      <c r="F35" s="6">
        <f t="shared" si="0"/>
        <v>0</v>
      </c>
    </row>
    <row r="36" spans="1:6" ht="24.75" customHeight="1">
      <c r="A36" s="30" t="s">
        <v>124</v>
      </c>
      <c r="B36" s="11">
        <v>1309727000</v>
      </c>
      <c r="C36" s="11"/>
      <c r="D36" s="11">
        <v>0</v>
      </c>
      <c r="E36" s="11">
        <v>0</v>
      </c>
      <c r="F36" s="6">
        <f t="shared" si="0"/>
        <v>0</v>
      </c>
    </row>
    <row r="37" spans="1:6" ht="24.75" customHeight="1">
      <c r="A37" s="21" t="s">
        <v>135</v>
      </c>
      <c r="B37" s="11">
        <f>B7+B17+B24+B28+B31</f>
        <v>1987629000</v>
      </c>
      <c r="C37" s="11">
        <f>SUM(C7+C17+C24+C31)</f>
        <v>0</v>
      </c>
      <c r="D37" s="11">
        <f>SUM(D7+D17+D24+D31)</f>
        <v>14821549</v>
      </c>
      <c r="E37" s="11">
        <f>SUM(E7+E17+E24+E31)</f>
        <v>72261371</v>
      </c>
      <c r="F37" s="22">
        <f t="shared" si="0"/>
        <v>-72261371</v>
      </c>
    </row>
    <row r="38" spans="1:6" ht="24.75" customHeight="1">
      <c r="A38" s="23" t="s">
        <v>136</v>
      </c>
      <c r="B38" s="6">
        <f aca="true" t="shared" si="1" ref="B38:E39">SUM(B39)</f>
        <v>7271785</v>
      </c>
      <c r="C38" s="6">
        <f t="shared" si="1"/>
        <v>0</v>
      </c>
      <c r="D38" s="6">
        <f t="shared" si="1"/>
        <v>1131160</v>
      </c>
      <c r="E38" s="6">
        <f t="shared" si="1"/>
        <v>6292299</v>
      </c>
      <c r="F38" s="6">
        <f t="shared" si="0"/>
        <v>-6292299</v>
      </c>
    </row>
    <row r="39" spans="1:6" ht="24.75" customHeight="1">
      <c r="A39" s="24" t="s">
        <v>137</v>
      </c>
      <c r="B39" s="6">
        <f t="shared" si="1"/>
        <v>7271785</v>
      </c>
      <c r="C39" s="6">
        <f t="shared" si="1"/>
        <v>0</v>
      </c>
      <c r="D39" s="6">
        <f t="shared" si="1"/>
        <v>1131160</v>
      </c>
      <c r="E39" s="6">
        <f t="shared" si="1"/>
        <v>6292299</v>
      </c>
      <c r="F39" s="6">
        <f t="shared" si="0"/>
        <v>-6292299</v>
      </c>
    </row>
    <row r="40" spans="1:6" ht="24.75" customHeight="1">
      <c r="A40" s="25" t="s">
        <v>138</v>
      </c>
      <c r="B40" s="6">
        <f>B41</f>
        <v>7271785</v>
      </c>
      <c r="C40" s="6"/>
      <c r="D40" s="6">
        <f>D41</f>
        <v>1131160</v>
      </c>
      <c r="E40" s="6">
        <f>E41</f>
        <v>6292299</v>
      </c>
      <c r="F40" s="6">
        <f t="shared" si="0"/>
        <v>-6292299</v>
      </c>
    </row>
    <row r="41" spans="1:6" ht="24.75" customHeight="1">
      <c r="A41" s="16" t="s">
        <v>121</v>
      </c>
      <c r="B41" s="6">
        <v>7271785</v>
      </c>
      <c r="C41" s="6"/>
      <c r="D41" s="6">
        <v>1131160</v>
      </c>
      <c r="E41" s="6">
        <v>6292299</v>
      </c>
      <c r="F41" s="6">
        <f t="shared" si="0"/>
        <v>-6292299</v>
      </c>
    </row>
    <row r="42" spans="1:6" ht="24.75" customHeight="1">
      <c r="A42" s="23" t="s">
        <v>139</v>
      </c>
      <c r="B42" s="6">
        <f>B43+B47</f>
        <v>1653780</v>
      </c>
      <c r="C42" s="6">
        <f>C43+C47</f>
        <v>0</v>
      </c>
      <c r="D42" s="6">
        <f>D43+D47</f>
        <v>290270</v>
      </c>
      <c r="E42" s="6">
        <f>E43+E47</f>
        <v>581180</v>
      </c>
      <c r="F42" s="6">
        <f>F43+F47</f>
        <v>-581180</v>
      </c>
    </row>
    <row r="43" spans="1:6" ht="24.75" customHeight="1">
      <c r="A43" s="31" t="s">
        <v>140</v>
      </c>
      <c r="B43" s="6">
        <f>B44</f>
        <v>1653780</v>
      </c>
      <c r="C43" s="6">
        <f>SUM(C44)</f>
        <v>0</v>
      </c>
      <c r="D43" s="6">
        <f>SUM(D44)</f>
        <v>290270</v>
      </c>
      <c r="E43" s="6">
        <f>SUM(E44)</f>
        <v>581180</v>
      </c>
      <c r="F43" s="6">
        <f>SUM(F44)</f>
        <v>-581180</v>
      </c>
    </row>
    <row r="44" spans="1:6" ht="24.75" customHeight="1">
      <c r="A44" s="16" t="s">
        <v>141</v>
      </c>
      <c r="B44" s="6">
        <f>B45+B46</f>
        <v>1653780</v>
      </c>
      <c r="C44" s="6"/>
      <c r="D44" s="6">
        <f>D45</f>
        <v>290270</v>
      </c>
      <c r="E44" s="6">
        <f>E45+E46</f>
        <v>581180</v>
      </c>
      <c r="F44" s="6">
        <f>F45+F46</f>
        <v>-581180</v>
      </c>
    </row>
    <row r="45" spans="1:6" ht="24.75" customHeight="1">
      <c r="A45" s="16" t="s">
        <v>121</v>
      </c>
      <c r="B45" s="6">
        <v>1622780</v>
      </c>
      <c r="C45" s="6">
        <v>0</v>
      </c>
      <c r="D45" s="6">
        <v>290270</v>
      </c>
      <c r="E45" s="6">
        <v>550180</v>
      </c>
      <c r="F45" s="6">
        <f>SUM(C45-E45)</f>
        <v>-550180</v>
      </c>
    </row>
    <row r="46" spans="1:6" ht="24.75" customHeight="1">
      <c r="A46" s="17" t="s">
        <v>124</v>
      </c>
      <c r="B46" s="6">
        <v>31000</v>
      </c>
      <c r="C46" s="6">
        <v>0</v>
      </c>
      <c r="D46" s="6">
        <v>0</v>
      </c>
      <c r="E46" s="6">
        <v>31000</v>
      </c>
      <c r="F46" s="6">
        <f>SUM(C46-E46)</f>
        <v>-31000</v>
      </c>
    </row>
    <row r="47" spans="1:6" ht="24.75" customHeight="1">
      <c r="A47" s="18" t="s">
        <v>142</v>
      </c>
      <c r="B47" s="6">
        <f aca="true" t="shared" si="2" ref="B47:E48">B48</f>
        <v>0</v>
      </c>
      <c r="C47" s="6">
        <f t="shared" si="2"/>
        <v>0</v>
      </c>
      <c r="D47" s="6">
        <f t="shared" si="2"/>
        <v>0</v>
      </c>
      <c r="E47" s="6">
        <f t="shared" si="2"/>
        <v>0</v>
      </c>
      <c r="F47" s="6">
        <f>SUM(F48)</f>
        <v>0</v>
      </c>
    </row>
    <row r="48" spans="1:6" ht="24.75" customHeight="1">
      <c r="A48" s="26" t="s">
        <v>142</v>
      </c>
      <c r="B48" s="6">
        <f t="shared" si="2"/>
        <v>0</v>
      </c>
      <c r="C48" s="6">
        <f t="shared" si="2"/>
        <v>0</v>
      </c>
      <c r="D48" s="6">
        <f t="shared" si="2"/>
        <v>0</v>
      </c>
      <c r="E48" s="6">
        <f t="shared" si="2"/>
        <v>0</v>
      </c>
      <c r="F48" s="6">
        <f>SUM(F49)</f>
        <v>0</v>
      </c>
    </row>
    <row r="49" spans="1:6" ht="24.75" customHeight="1">
      <c r="A49" s="27" t="s">
        <v>143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144</v>
      </c>
      <c r="B50" s="22">
        <f>SUM(B38+B42)</f>
        <v>8925565</v>
      </c>
      <c r="C50" s="22">
        <f>SUM(C38+C42)</f>
        <v>0</v>
      </c>
      <c r="D50" s="22">
        <f>SUM(D38+D42)</f>
        <v>1421430</v>
      </c>
      <c r="E50" s="22">
        <f>SUM(E38+E42)</f>
        <v>6873479</v>
      </c>
      <c r="F50" s="22">
        <f>SUM(F38+F42)</f>
        <v>-6873479</v>
      </c>
    </row>
    <row r="51" spans="1:6" ht="16.5">
      <c r="A51" s="29" t="s">
        <v>145</v>
      </c>
      <c r="B51" s="11">
        <f>SUM(B37+B50)</f>
        <v>1996554565</v>
      </c>
      <c r="C51" s="11">
        <f>SUM(C37+C50)</f>
        <v>0</v>
      </c>
      <c r="D51" s="11">
        <f>SUM(D37+D50)</f>
        <v>16242979</v>
      </c>
      <c r="E51" s="11">
        <f>SUM(E37+E50)</f>
        <v>79134850</v>
      </c>
      <c r="F51" s="11">
        <f>SUM(F37+F50)</f>
        <v>-79134850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G194"/>
  <sheetViews>
    <sheetView workbookViewId="0" topLeftCell="B19">
      <selection activeCell="C28" sqref="C28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147</v>
      </c>
      <c r="B1" s="33"/>
      <c r="C1" s="33"/>
      <c r="D1" s="33"/>
      <c r="E1" s="33"/>
      <c r="F1" s="33"/>
      <c r="G1" s="33"/>
    </row>
    <row r="2" spans="1:7" ht="27.75">
      <c r="A2" s="34" t="s">
        <v>148</v>
      </c>
      <c r="B2" s="35"/>
      <c r="C2" s="35"/>
      <c r="D2" s="35"/>
      <c r="E2" s="35"/>
      <c r="F2" s="35"/>
      <c r="G2" s="35"/>
    </row>
    <row r="3" spans="1:7" ht="16.5">
      <c r="A3" s="36" t="s">
        <v>212</v>
      </c>
      <c r="B3" s="37"/>
      <c r="C3" s="37"/>
      <c r="D3" s="37"/>
      <c r="E3" s="37"/>
      <c r="F3" s="37"/>
      <c r="G3" s="37"/>
    </row>
    <row r="4" spans="1:7" ht="18.75" customHeight="1">
      <c r="A4" s="38" t="s">
        <v>149</v>
      </c>
      <c r="B4" s="38" t="s">
        <v>150</v>
      </c>
      <c r="C4" s="2" t="s">
        <v>151</v>
      </c>
      <c r="D4" s="40" t="s">
        <v>152</v>
      </c>
      <c r="E4" s="41"/>
      <c r="F4" s="38" t="s">
        <v>153</v>
      </c>
      <c r="G4" s="38" t="s">
        <v>154</v>
      </c>
    </row>
    <row r="5" spans="1:7" ht="16.5">
      <c r="A5" s="39"/>
      <c r="B5" s="39"/>
      <c r="C5" s="3" t="s">
        <v>155</v>
      </c>
      <c r="D5" s="3" t="s">
        <v>156</v>
      </c>
      <c r="E5" s="4" t="s">
        <v>157</v>
      </c>
      <c r="F5" s="39"/>
      <c r="G5" s="39"/>
    </row>
    <row r="6" spans="1:7" ht="24.75" customHeight="1">
      <c r="A6" s="5" t="s">
        <v>158</v>
      </c>
      <c r="B6" s="6">
        <f aca="true" t="shared" si="0" ref="B6:G6">SUM(B7)</f>
        <v>13500000</v>
      </c>
      <c r="C6" s="6">
        <f t="shared" si="0"/>
        <v>3000000</v>
      </c>
      <c r="D6" s="6">
        <f t="shared" si="0"/>
        <v>1829630</v>
      </c>
      <c r="E6" s="6">
        <f t="shared" si="0"/>
        <v>4353920</v>
      </c>
      <c r="F6" s="6">
        <f t="shared" si="0"/>
        <v>-1353920</v>
      </c>
      <c r="G6" s="6">
        <f t="shared" si="0"/>
        <v>4353920</v>
      </c>
    </row>
    <row r="7" spans="1:7" ht="24.75" customHeight="1">
      <c r="A7" s="7" t="s">
        <v>159</v>
      </c>
      <c r="B7" s="6">
        <f>SUM(B8:B10)</f>
        <v>13500000</v>
      </c>
      <c r="C7" s="6">
        <f>SUM(C8:C10)</f>
        <v>3000000</v>
      </c>
      <c r="D7" s="6">
        <f>D8+D9+D10</f>
        <v>1829630</v>
      </c>
      <c r="E7" s="6">
        <f>E8+E9+E10</f>
        <v>4353920</v>
      </c>
      <c r="F7" s="6">
        <f>C7-E7</f>
        <v>-1353920</v>
      </c>
      <c r="G7" s="6">
        <f>SUM(G8:G10)</f>
        <v>4353920</v>
      </c>
    </row>
    <row r="8" spans="1:7" ht="24.75" customHeight="1">
      <c r="A8" s="7" t="s">
        <v>160</v>
      </c>
      <c r="B8" s="6">
        <v>11000000</v>
      </c>
      <c r="C8" s="6">
        <v>2750000</v>
      </c>
      <c r="D8" s="6">
        <v>1806948</v>
      </c>
      <c r="E8" s="6">
        <v>3995212</v>
      </c>
      <c r="F8" s="6">
        <f>C8-E8</f>
        <v>-1245212</v>
      </c>
      <c r="G8" s="6">
        <f>E8</f>
        <v>3995212</v>
      </c>
    </row>
    <row r="9" spans="1:7" ht="24.75" customHeight="1">
      <c r="A9" s="8" t="s">
        <v>161</v>
      </c>
      <c r="B9" s="6">
        <v>2500000</v>
      </c>
      <c r="C9" s="6">
        <v>250000</v>
      </c>
      <c r="D9" s="6">
        <v>30000</v>
      </c>
      <c r="E9" s="6">
        <v>310000</v>
      </c>
      <c r="F9" s="6">
        <f>C9-E9</f>
        <v>-60000</v>
      </c>
      <c r="G9" s="6">
        <f>E9</f>
        <v>310000</v>
      </c>
    </row>
    <row r="10" spans="1:7" ht="24.75" customHeight="1">
      <c r="A10" s="7" t="s">
        <v>162</v>
      </c>
      <c r="B10" s="6">
        <v>0</v>
      </c>
      <c r="C10" s="6">
        <v>0</v>
      </c>
      <c r="D10" s="6">
        <v>-7318</v>
      </c>
      <c r="E10" s="6">
        <v>48708</v>
      </c>
      <c r="F10" s="6">
        <f>C10-E10</f>
        <v>-48708</v>
      </c>
      <c r="G10" s="6">
        <f>E10</f>
        <v>48708</v>
      </c>
    </row>
    <row r="11" spans="1:7" ht="24.75" customHeight="1">
      <c r="A11" s="9" t="s">
        <v>163</v>
      </c>
      <c r="B11" s="6">
        <f aca="true" t="shared" si="1" ref="B11:G11">SUM(B12+B16)</f>
        <v>284402000</v>
      </c>
      <c r="C11" s="6">
        <f t="shared" si="1"/>
        <v>99668000</v>
      </c>
      <c r="D11" s="6">
        <f t="shared" si="1"/>
        <v>13774426</v>
      </c>
      <c r="E11" s="6">
        <f t="shared" si="1"/>
        <v>97633351</v>
      </c>
      <c r="F11" s="6">
        <f t="shared" si="1"/>
        <v>2034649</v>
      </c>
      <c r="G11" s="6">
        <f t="shared" si="1"/>
        <v>97633351</v>
      </c>
    </row>
    <row r="12" spans="1:7" ht="24.75" customHeight="1">
      <c r="A12" s="7" t="s">
        <v>164</v>
      </c>
      <c r="B12" s="6">
        <f>SUM(B13:B15)</f>
        <v>167332000</v>
      </c>
      <c r="C12" s="6">
        <f>SUM(C13:C15)</f>
        <v>89318000</v>
      </c>
      <c r="D12" s="6">
        <f>SUM(D13:D15)</f>
        <v>11052976</v>
      </c>
      <c r="E12" s="6">
        <f>SUM(E13:E15)</f>
        <v>93702785</v>
      </c>
      <c r="F12" s="6">
        <f aca="true" t="shared" si="2" ref="F12:F27">SUM(C12-E12)</f>
        <v>-4384785</v>
      </c>
      <c r="G12" s="6">
        <f aca="true" t="shared" si="3" ref="G12:G18">E12</f>
        <v>93702785</v>
      </c>
    </row>
    <row r="13" spans="1:7" ht="24.75" customHeight="1">
      <c r="A13" s="8" t="s">
        <v>165</v>
      </c>
      <c r="B13" s="6">
        <v>32000000</v>
      </c>
      <c r="C13" s="6">
        <v>8000000</v>
      </c>
      <c r="D13" s="6">
        <v>6452486</v>
      </c>
      <c r="E13" s="6">
        <v>12184836</v>
      </c>
      <c r="F13" s="6">
        <f t="shared" si="2"/>
        <v>-4184836</v>
      </c>
      <c r="G13" s="6">
        <f t="shared" si="3"/>
        <v>12184836</v>
      </c>
    </row>
    <row r="14" spans="1:7" ht="24.75" customHeight="1">
      <c r="A14" s="8" t="s">
        <v>166</v>
      </c>
      <c r="B14" s="6">
        <v>45000000</v>
      </c>
      <c r="C14" s="6">
        <v>11250000</v>
      </c>
      <c r="D14" s="6">
        <v>4600490</v>
      </c>
      <c r="E14" s="6">
        <v>11449866</v>
      </c>
      <c r="F14" s="6">
        <f t="shared" si="2"/>
        <v>-199866</v>
      </c>
      <c r="G14" s="6">
        <f t="shared" si="3"/>
        <v>11449866</v>
      </c>
    </row>
    <row r="15" spans="1:7" ht="24.75" customHeight="1">
      <c r="A15" s="8" t="s">
        <v>167</v>
      </c>
      <c r="B15" s="6">
        <v>90332000</v>
      </c>
      <c r="C15" s="6">
        <v>70068000</v>
      </c>
      <c r="D15" s="6">
        <v>0</v>
      </c>
      <c r="E15" s="6">
        <v>70068083</v>
      </c>
      <c r="F15" s="6">
        <f t="shared" si="2"/>
        <v>-83</v>
      </c>
      <c r="G15" s="6">
        <f t="shared" si="3"/>
        <v>70068083</v>
      </c>
    </row>
    <row r="16" spans="1:7" ht="24.75" customHeight="1">
      <c r="A16" s="8" t="s">
        <v>168</v>
      </c>
      <c r="B16" s="6">
        <f>B17+B18</f>
        <v>117070000</v>
      </c>
      <c r="C16" s="6">
        <f>C17+C18</f>
        <v>10350000</v>
      </c>
      <c r="D16" s="6">
        <f>D17+D18</f>
        <v>2721450</v>
      </c>
      <c r="E16" s="6">
        <f>E17+E18</f>
        <v>3930566</v>
      </c>
      <c r="F16" s="6">
        <f t="shared" si="2"/>
        <v>6419434</v>
      </c>
      <c r="G16" s="6">
        <f t="shared" si="3"/>
        <v>3930566</v>
      </c>
    </row>
    <row r="17" spans="1:7" ht="24.75" customHeight="1">
      <c r="A17" s="8" t="s">
        <v>169</v>
      </c>
      <c r="B17" s="6">
        <v>20700000</v>
      </c>
      <c r="C17" s="6">
        <v>10350000</v>
      </c>
      <c r="D17" s="6">
        <v>2721450</v>
      </c>
      <c r="E17" s="6">
        <v>3930566</v>
      </c>
      <c r="F17" s="6">
        <f t="shared" si="2"/>
        <v>6419434</v>
      </c>
      <c r="G17" s="6">
        <f t="shared" si="3"/>
        <v>3930566</v>
      </c>
    </row>
    <row r="18" spans="1:7" ht="24.75" customHeight="1">
      <c r="A18" s="8" t="s">
        <v>170</v>
      </c>
      <c r="B18" s="6">
        <v>96370000</v>
      </c>
      <c r="C18" s="6">
        <v>0</v>
      </c>
      <c r="D18" s="6">
        <v>0</v>
      </c>
      <c r="E18" s="6">
        <v>0</v>
      </c>
      <c r="F18" s="6">
        <f t="shared" si="2"/>
        <v>0</v>
      </c>
      <c r="G18" s="6">
        <f t="shared" si="3"/>
        <v>0</v>
      </c>
    </row>
    <row r="19" spans="1:7" ht="24.75" customHeight="1">
      <c r="A19" s="9" t="s">
        <v>171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172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173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174</v>
      </c>
      <c r="B22" s="6">
        <f aca="true" t="shared" si="5" ref="B22:E23">B23</f>
        <v>6603000</v>
      </c>
      <c r="C22" s="6">
        <f>C23</f>
        <v>4110600</v>
      </c>
      <c r="D22" s="6">
        <f t="shared" si="5"/>
        <v>0</v>
      </c>
      <c r="E22" s="6">
        <f t="shared" si="5"/>
        <v>0</v>
      </c>
      <c r="F22" s="6">
        <f t="shared" si="2"/>
        <v>4110600</v>
      </c>
      <c r="G22" s="6">
        <f>G23</f>
        <v>0</v>
      </c>
    </row>
    <row r="23" spans="1:7" ht="24.75" customHeight="1">
      <c r="A23" s="7" t="s">
        <v>175</v>
      </c>
      <c r="B23" s="6">
        <f t="shared" si="5"/>
        <v>6603000</v>
      </c>
      <c r="C23" s="6">
        <f>C24</f>
        <v>4110600</v>
      </c>
      <c r="D23" s="6">
        <f t="shared" si="5"/>
        <v>0</v>
      </c>
      <c r="E23" s="6">
        <f t="shared" si="5"/>
        <v>0</v>
      </c>
      <c r="F23" s="6">
        <f t="shared" si="2"/>
        <v>4110600</v>
      </c>
      <c r="G23" s="6">
        <f>G24</f>
        <v>0</v>
      </c>
    </row>
    <row r="24" spans="1:7" ht="24.75" customHeight="1">
      <c r="A24" s="7" t="s">
        <v>176</v>
      </c>
      <c r="B24" s="6">
        <v>6603000</v>
      </c>
      <c r="C24" s="6">
        <v>4110600</v>
      </c>
      <c r="D24" s="6">
        <v>0</v>
      </c>
      <c r="E24" s="6">
        <v>0</v>
      </c>
      <c r="F24" s="6">
        <f t="shared" si="2"/>
        <v>4110600</v>
      </c>
      <c r="G24" s="6">
        <f>E24</f>
        <v>0</v>
      </c>
    </row>
    <row r="25" spans="1:7" ht="24.75" customHeight="1">
      <c r="A25" s="9" t="s">
        <v>177</v>
      </c>
      <c r="B25" s="6">
        <f>SUM(B26)</f>
        <v>10948000</v>
      </c>
      <c r="C25" s="6">
        <f aca="true" t="shared" si="6" ref="C25:E26">C26</f>
        <v>1727000</v>
      </c>
      <c r="D25" s="6">
        <f t="shared" si="6"/>
        <v>154510</v>
      </c>
      <c r="E25" s="6">
        <f t="shared" si="6"/>
        <v>177609</v>
      </c>
      <c r="F25" s="6">
        <f t="shared" si="2"/>
        <v>1549391</v>
      </c>
      <c r="G25" s="6">
        <f>SUM(G26)</f>
        <v>177609</v>
      </c>
    </row>
    <row r="26" spans="1:7" ht="24.75" customHeight="1">
      <c r="A26" s="7" t="s">
        <v>178</v>
      </c>
      <c r="B26" s="6">
        <f>SUM(B27)</f>
        <v>10948000</v>
      </c>
      <c r="C26" s="6">
        <f t="shared" si="6"/>
        <v>1727000</v>
      </c>
      <c r="D26" s="6">
        <f t="shared" si="6"/>
        <v>154510</v>
      </c>
      <c r="E26" s="6">
        <f t="shared" si="6"/>
        <v>177609</v>
      </c>
      <c r="F26" s="6">
        <f t="shared" si="2"/>
        <v>1549391</v>
      </c>
      <c r="G26" s="6">
        <f>SUM(G27:G27)</f>
        <v>177609</v>
      </c>
    </row>
    <row r="27" spans="1:7" ht="24.75" customHeight="1">
      <c r="A27" s="10" t="s">
        <v>179</v>
      </c>
      <c r="B27" s="11">
        <v>10948000</v>
      </c>
      <c r="C27" s="11">
        <v>1727000</v>
      </c>
      <c r="D27" s="11">
        <v>154510</v>
      </c>
      <c r="E27" s="11">
        <v>177609</v>
      </c>
      <c r="F27" s="11">
        <f t="shared" si="2"/>
        <v>1549391</v>
      </c>
      <c r="G27" s="11">
        <f>E27</f>
        <v>177609</v>
      </c>
    </row>
    <row r="28" spans="1:7" ht="24.75" customHeight="1">
      <c r="A28" s="12" t="s">
        <v>180</v>
      </c>
      <c r="B28" s="11">
        <f aca="true" t="shared" si="7" ref="B28:G28">SUM(B6+B11+B19++B22+B25)</f>
        <v>315453000</v>
      </c>
      <c r="C28" s="11">
        <f t="shared" si="7"/>
        <v>108505600</v>
      </c>
      <c r="D28" s="11">
        <f t="shared" si="7"/>
        <v>15758566</v>
      </c>
      <c r="E28" s="11">
        <f t="shared" si="7"/>
        <v>102164880</v>
      </c>
      <c r="F28" s="11">
        <f t="shared" si="7"/>
        <v>6340720</v>
      </c>
      <c r="G28" s="11">
        <f t="shared" si="7"/>
        <v>102164880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8"/>
  <dimension ref="A1:J51"/>
  <sheetViews>
    <sheetView workbookViewId="0" topLeftCell="A1">
      <pane xSplit="1" ySplit="8" topLeftCell="B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51" sqref="B5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147</v>
      </c>
      <c r="B1" s="33"/>
      <c r="C1" s="33"/>
      <c r="D1" s="33"/>
      <c r="E1" s="33"/>
      <c r="F1" s="33"/>
    </row>
    <row r="2" spans="1:10" ht="27.75">
      <c r="A2" s="34" t="s">
        <v>181</v>
      </c>
      <c r="B2" s="35"/>
      <c r="C2" s="35"/>
      <c r="D2" s="35"/>
      <c r="E2" s="35"/>
      <c r="F2" s="35"/>
      <c r="J2" s="14"/>
    </row>
    <row r="3" spans="1:6" ht="16.5">
      <c r="A3" s="36" t="s">
        <v>212</v>
      </c>
      <c r="B3" s="37"/>
      <c r="C3" s="37"/>
      <c r="D3" s="37"/>
      <c r="E3" s="37"/>
      <c r="F3" s="37"/>
    </row>
    <row r="4" spans="1:6" ht="16.5">
      <c r="A4" s="38" t="s">
        <v>149</v>
      </c>
      <c r="B4" s="38" t="s">
        <v>150</v>
      </c>
      <c r="C4" s="2" t="s">
        <v>151</v>
      </c>
      <c r="D4" s="40" t="s">
        <v>182</v>
      </c>
      <c r="E4" s="41"/>
      <c r="F4" s="42" t="s">
        <v>183</v>
      </c>
    </row>
    <row r="5" spans="1:6" ht="16.5">
      <c r="A5" s="39"/>
      <c r="B5" s="39"/>
      <c r="C5" s="3" t="s">
        <v>155</v>
      </c>
      <c r="D5" s="3" t="s">
        <v>156</v>
      </c>
      <c r="E5" s="4" t="s">
        <v>157</v>
      </c>
      <c r="F5" s="43"/>
    </row>
    <row r="6" spans="1:6" ht="24.75" customHeight="1">
      <c r="A6" s="5" t="s">
        <v>184</v>
      </c>
      <c r="B6" s="6">
        <f>SUM(B37)</f>
        <v>1987629000</v>
      </c>
      <c r="C6" s="6">
        <f>SUM(C37)</f>
        <v>118571000</v>
      </c>
      <c r="D6" s="6">
        <f>SUM(D37)</f>
        <v>16193647</v>
      </c>
      <c r="E6" s="6">
        <f>SUM(E37)</f>
        <v>88455018</v>
      </c>
      <c r="F6" s="6">
        <f>SUM(C6-E6)</f>
        <v>30115982</v>
      </c>
    </row>
    <row r="7" spans="1:6" ht="24.75" customHeight="1">
      <c r="A7" s="15" t="s">
        <v>185</v>
      </c>
      <c r="B7" s="6">
        <f>B8+B13</f>
        <v>244509000</v>
      </c>
      <c r="C7" s="6">
        <f>SUM(C8+C13)</f>
        <v>99071000</v>
      </c>
      <c r="D7" s="6">
        <f>SUM(D8+D13)</f>
        <v>13525936</v>
      </c>
      <c r="E7" s="6">
        <f>SUM(E8+E13)</f>
        <v>82248407</v>
      </c>
      <c r="F7" s="6">
        <f>SUM(C7-E7)</f>
        <v>16822593</v>
      </c>
    </row>
    <row r="8" spans="1:6" ht="24.75" customHeight="1">
      <c r="A8" s="16" t="s">
        <v>186</v>
      </c>
      <c r="B8" s="6">
        <f>SUM(B9:B12)</f>
        <v>236999000</v>
      </c>
      <c r="C8" s="6">
        <f>SUM(C9:C12)</f>
        <v>98290000</v>
      </c>
      <c r="D8" s="6">
        <f>SUM(D9:D12)</f>
        <v>13198154</v>
      </c>
      <c r="E8" s="6">
        <f>SUM(E9:E12)</f>
        <v>81694710</v>
      </c>
      <c r="F8" s="6">
        <f>SUM(C8-E8)</f>
        <v>16595290</v>
      </c>
    </row>
    <row r="9" spans="1:6" ht="24.75" customHeight="1">
      <c r="A9" s="16" t="s">
        <v>187</v>
      </c>
      <c r="B9" s="6">
        <v>229872000</v>
      </c>
      <c r="C9" s="6">
        <v>97000000</v>
      </c>
      <c r="D9" s="6">
        <v>12761011</v>
      </c>
      <c r="E9" s="6">
        <v>80541348</v>
      </c>
      <c r="F9" s="6">
        <f aca="true" t="shared" si="0" ref="F9:F41">SUM(C9-E9)</f>
        <v>16458652</v>
      </c>
    </row>
    <row r="10" spans="1:6" ht="24.75" customHeight="1">
      <c r="A10" s="7" t="s">
        <v>188</v>
      </c>
      <c r="B10" s="6">
        <v>4638000</v>
      </c>
      <c r="C10" s="6">
        <v>1012000</v>
      </c>
      <c r="D10" s="6">
        <v>437143</v>
      </c>
      <c r="E10" s="6">
        <v>943362</v>
      </c>
      <c r="F10" s="6">
        <f t="shared" si="0"/>
        <v>68638</v>
      </c>
    </row>
    <row r="11" spans="1:6" ht="24.75" customHeight="1">
      <c r="A11" s="16" t="s">
        <v>189</v>
      </c>
      <c r="B11" s="6">
        <v>1811000</v>
      </c>
      <c r="C11" s="6">
        <v>0</v>
      </c>
      <c r="D11" s="6">
        <v>0</v>
      </c>
      <c r="E11" s="6">
        <v>0</v>
      </c>
      <c r="F11" s="6">
        <f t="shared" si="0"/>
        <v>0</v>
      </c>
    </row>
    <row r="12" spans="1:6" ht="24.75" customHeight="1">
      <c r="A12" s="17" t="s">
        <v>190</v>
      </c>
      <c r="B12" s="6">
        <v>678000</v>
      </c>
      <c r="C12" s="6">
        <v>278000</v>
      </c>
      <c r="D12" s="6">
        <v>0</v>
      </c>
      <c r="E12" s="6">
        <v>210000</v>
      </c>
      <c r="F12" s="6">
        <f t="shared" si="0"/>
        <v>68000</v>
      </c>
    </row>
    <row r="13" spans="1:6" ht="24.75" customHeight="1">
      <c r="A13" s="16" t="s">
        <v>191</v>
      </c>
      <c r="B13" s="6">
        <f>SUM(B14:B16)</f>
        <v>7510000</v>
      </c>
      <c r="C13" s="6">
        <f>SUM(C14:C16)</f>
        <v>781000</v>
      </c>
      <c r="D13" s="6">
        <f>D14+D15+D16</f>
        <v>327782</v>
      </c>
      <c r="E13" s="6">
        <f>E14+E15+E16</f>
        <v>553697</v>
      </c>
      <c r="F13" s="6">
        <f t="shared" si="0"/>
        <v>227303</v>
      </c>
    </row>
    <row r="14" spans="1:6" ht="24.75" customHeight="1">
      <c r="A14" s="16" t="s">
        <v>187</v>
      </c>
      <c r="B14" s="6">
        <v>186000</v>
      </c>
      <c r="C14" s="6">
        <v>47000</v>
      </c>
      <c r="D14" s="6">
        <v>18000</v>
      </c>
      <c r="E14" s="6">
        <f>D14</f>
        <v>18000</v>
      </c>
      <c r="F14" s="6">
        <f t="shared" si="0"/>
        <v>29000</v>
      </c>
    </row>
    <row r="15" spans="1:6" ht="24.75" customHeight="1">
      <c r="A15" s="7" t="s">
        <v>188</v>
      </c>
      <c r="B15" s="6">
        <v>3262000</v>
      </c>
      <c r="C15" s="6">
        <v>734000</v>
      </c>
      <c r="D15" s="6">
        <v>309782</v>
      </c>
      <c r="E15" s="6">
        <v>535697</v>
      </c>
      <c r="F15" s="6">
        <f t="shared" si="0"/>
        <v>198303</v>
      </c>
    </row>
    <row r="16" spans="1:6" ht="24.75" customHeight="1">
      <c r="A16" s="16" t="s">
        <v>189</v>
      </c>
      <c r="B16" s="6">
        <v>4062000</v>
      </c>
      <c r="C16" s="6"/>
      <c r="D16" s="6">
        <v>0</v>
      </c>
      <c r="E16" s="6">
        <v>0</v>
      </c>
      <c r="F16" s="6">
        <f t="shared" si="0"/>
        <v>0</v>
      </c>
    </row>
    <row r="17" spans="1:6" ht="24.75" customHeight="1">
      <c r="A17" s="18" t="s">
        <v>192</v>
      </c>
      <c r="B17" s="6">
        <f>SUM(B18)</f>
        <v>115275000</v>
      </c>
      <c r="C17" s="6">
        <f>SUM(C18)</f>
        <v>5196000</v>
      </c>
      <c r="D17" s="6">
        <f>SUM(D18)</f>
        <v>888293</v>
      </c>
      <c r="E17" s="6">
        <f>SUM(E18)</f>
        <v>3084675</v>
      </c>
      <c r="F17" s="6">
        <f t="shared" si="0"/>
        <v>2111325</v>
      </c>
    </row>
    <row r="18" spans="1:6" ht="24.75" customHeight="1">
      <c r="A18" s="19" t="s">
        <v>193</v>
      </c>
      <c r="B18" s="6">
        <f>SUM(B19:B23)</f>
        <v>115275000</v>
      </c>
      <c r="C18" s="6">
        <f>SUM(C19:C23)</f>
        <v>5196000</v>
      </c>
      <c r="D18" s="6">
        <f>SUM(D19:D23)</f>
        <v>888293</v>
      </c>
      <c r="E18" s="6">
        <f>SUM(E19:E23)</f>
        <v>3084675</v>
      </c>
      <c r="F18" s="6">
        <f t="shared" si="0"/>
        <v>2111325</v>
      </c>
    </row>
    <row r="19" spans="1:6" ht="24.75" customHeight="1">
      <c r="A19" s="16" t="s">
        <v>187</v>
      </c>
      <c r="B19" s="6">
        <v>7254000</v>
      </c>
      <c r="C19" s="6">
        <v>2634000</v>
      </c>
      <c r="D19" s="6">
        <v>354012</v>
      </c>
      <c r="E19" s="6">
        <v>1952552</v>
      </c>
      <c r="F19" s="6">
        <f t="shared" si="0"/>
        <v>681448</v>
      </c>
    </row>
    <row r="20" spans="1:6" ht="24.75" customHeight="1">
      <c r="A20" s="7" t="s">
        <v>188</v>
      </c>
      <c r="B20" s="6">
        <v>14123000</v>
      </c>
      <c r="C20" s="6">
        <v>2562000</v>
      </c>
      <c r="D20" s="6">
        <v>534281</v>
      </c>
      <c r="E20" s="6">
        <v>1132123</v>
      </c>
      <c r="F20" s="6">
        <f t="shared" si="0"/>
        <v>1429877</v>
      </c>
    </row>
    <row r="21" spans="1:6" ht="24.75" customHeight="1">
      <c r="A21" s="16" t="s">
        <v>189</v>
      </c>
      <c r="B21" s="6">
        <v>15650000</v>
      </c>
      <c r="C21" s="6">
        <v>0</v>
      </c>
      <c r="D21" s="6">
        <v>0</v>
      </c>
      <c r="E21" s="6">
        <f>D21</f>
        <v>0</v>
      </c>
      <c r="F21" s="6">
        <f t="shared" si="0"/>
        <v>0</v>
      </c>
    </row>
    <row r="22" spans="1:6" ht="24.75" customHeight="1">
      <c r="A22" s="17" t="s">
        <v>190</v>
      </c>
      <c r="B22" s="6">
        <v>77248000</v>
      </c>
      <c r="C22" s="6"/>
      <c r="D22" s="6">
        <v>0</v>
      </c>
      <c r="E22" s="6">
        <f>D22</f>
        <v>0</v>
      </c>
      <c r="F22" s="6">
        <f t="shared" si="0"/>
        <v>0</v>
      </c>
    </row>
    <row r="23" spans="1:6" ht="24.75" customHeight="1">
      <c r="A23" s="7" t="s">
        <v>194</v>
      </c>
      <c r="B23" s="6">
        <v>1000000</v>
      </c>
      <c r="C23" s="6"/>
      <c r="D23" s="6">
        <v>0</v>
      </c>
      <c r="E23" s="6">
        <v>0</v>
      </c>
      <c r="F23" s="6">
        <f t="shared" si="0"/>
        <v>0</v>
      </c>
    </row>
    <row r="24" spans="1:6" ht="24.75" customHeight="1">
      <c r="A24" s="18" t="s">
        <v>195</v>
      </c>
      <c r="B24" s="6">
        <f>SUM(B25)</f>
        <v>19879000</v>
      </c>
      <c r="C24" s="6">
        <f>C25</f>
        <v>4446000</v>
      </c>
      <c r="D24" s="6">
        <f>D25</f>
        <v>191976</v>
      </c>
      <c r="E24" s="6">
        <f>E25</f>
        <v>383241</v>
      </c>
      <c r="F24" s="6">
        <f t="shared" si="0"/>
        <v>4062759</v>
      </c>
    </row>
    <row r="25" spans="1:6" ht="24.75" customHeight="1">
      <c r="A25" s="16" t="s">
        <v>196</v>
      </c>
      <c r="B25" s="6">
        <f>B26+B27</f>
        <v>19879000</v>
      </c>
      <c r="C25" s="6">
        <f>C26</f>
        <v>4446000</v>
      </c>
      <c r="D25" s="6">
        <f>D26+D27</f>
        <v>191976</v>
      </c>
      <c r="E25" s="6">
        <f>E26</f>
        <v>383241</v>
      </c>
      <c r="F25" s="6">
        <f t="shared" si="0"/>
        <v>4062759</v>
      </c>
    </row>
    <row r="26" spans="1:6" ht="24.75" customHeight="1">
      <c r="A26" s="7" t="s">
        <v>188</v>
      </c>
      <c r="B26" s="6">
        <v>19879000</v>
      </c>
      <c r="C26" s="6">
        <v>4446000</v>
      </c>
      <c r="D26" s="6">
        <v>191976</v>
      </c>
      <c r="E26" s="6">
        <v>383241</v>
      </c>
      <c r="F26" s="6">
        <f t="shared" si="0"/>
        <v>4062759</v>
      </c>
    </row>
    <row r="27" spans="1:6" ht="24.75" customHeight="1">
      <c r="A27" s="16" t="s">
        <v>189</v>
      </c>
      <c r="B27" s="6"/>
      <c r="C27" s="6"/>
      <c r="D27" s="6">
        <v>0</v>
      </c>
      <c r="E27" s="6">
        <f>D27</f>
        <v>0</v>
      </c>
      <c r="F27" s="6">
        <f t="shared" si="0"/>
        <v>0</v>
      </c>
    </row>
    <row r="28" spans="1:6" ht="24.75" customHeight="1">
      <c r="A28" s="18" t="s">
        <v>197</v>
      </c>
      <c r="B28" s="6">
        <f>B29</f>
        <v>825000</v>
      </c>
      <c r="C28" s="6"/>
      <c r="D28" s="6">
        <v>0</v>
      </c>
      <c r="E28" s="6">
        <v>0</v>
      </c>
      <c r="F28" s="6">
        <f t="shared" si="0"/>
        <v>0</v>
      </c>
    </row>
    <row r="29" spans="1:6" ht="24.75" customHeight="1">
      <c r="A29" s="7" t="s">
        <v>198</v>
      </c>
      <c r="B29" s="6">
        <f>B30</f>
        <v>825000</v>
      </c>
      <c r="C29" s="6">
        <v>0</v>
      </c>
      <c r="D29" s="6">
        <f>D30</f>
        <v>0</v>
      </c>
      <c r="E29" s="6">
        <v>0</v>
      </c>
      <c r="F29" s="6">
        <f t="shared" si="0"/>
        <v>0</v>
      </c>
    </row>
    <row r="30" spans="1:6" ht="24.75" customHeight="1">
      <c r="A30" s="7" t="s">
        <v>194</v>
      </c>
      <c r="B30" s="6">
        <v>825000</v>
      </c>
      <c r="C30" s="6">
        <v>0</v>
      </c>
      <c r="D30" s="6"/>
      <c r="E30" s="6">
        <v>0</v>
      </c>
      <c r="F30" s="6">
        <f t="shared" si="0"/>
        <v>0</v>
      </c>
    </row>
    <row r="31" spans="1:6" ht="24.75" customHeight="1">
      <c r="A31" s="18" t="s">
        <v>199</v>
      </c>
      <c r="B31" s="6">
        <f>SUM(B32)</f>
        <v>1607141000</v>
      </c>
      <c r="C31" s="6">
        <f>SUM(C32)</f>
        <v>9858000</v>
      </c>
      <c r="D31" s="6">
        <f>SUM(D32)</f>
        <v>1587442</v>
      </c>
      <c r="E31" s="6">
        <f>SUM(E32)</f>
        <v>2738695</v>
      </c>
      <c r="F31" s="6">
        <f t="shared" si="0"/>
        <v>7119305</v>
      </c>
    </row>
    <row r="32" spans="1:6" ht="24.75" customHeight="1">
      <c r="A32" s="20" t="s">
        <v>200</v>
      </c>
      <c r="B32" s="6">
        <f>SUM(B33:B36)</f>
        <v>1607141000</v>
      </c>
      <c r="C32" s="6">
        <f>SUM(C33:C36)</f>
        <v>9858000</v>
      </c>
      <c r="D32" s="6">
        <f>SUM(D33:D36)</f>
        <v>1587442</v>
      </c>
      <c r="E32" s="6">
        <f>SUM(E33:E36)</f>
        <v>2738695</v>
      </c>
      <c r="F32" s="6">
        <f t="shared" si="0"/>
        <v>7119305</v>
      </c>
    </row>
    <row r="33" spans="1:6" ht="24.75" customHeight="1">
      <c r="A33" s="16" t="s">
        <v>187</v>
      </c>
      <c r="B33" s="6">
        <v>2741000</v>
      </c>
      <c r="C33" s="6">
        <v>1121000</v>
      </c>
      <c r="D33" s="6">
        <v>113928</v>
      </c>
      <c r="E33" s="6">
        <v>718694</v>
      </c>
      <c r="F33" s="6">
        <f>SUM(C33-E33)</f>
        <v>402306</v>
      </c>
    </row>
    <row r="34" spans="1:6" ht="24.75" customHeight="1">
      <c r="A34" s="7" t="s">
        <v>188</v>
      </c>
      <c r="B34" s="6">
        <v>60623000</v>
      </c>
      <c r="C34" s="6">
        <v>8737000</v>
      </c>
      <c r="D34" s="6">
        <v>1473514</v>
      </c>
      <c r="E34" s="6">
        <v>2020001</v>
      </c>
      <c r="F34" s="6">
        <f t="shared" si="0"/>
        <v>6716999</v>
      </c>
    </row>
    <row r="35" spans="1:6" ht="24.75" customHeight="1">
      <c r="A35" s="16" t="s">
        <v>189</v>
      </c>
      <c r="B35" s="6">
        <v>234050000</v>
      </c>
      <c r="C35" s="6"/>
      <c r="D35" s="6">
        <v>0</v>
      </c>
      <c r="E35" s="6">
        <f>D35</f>
        <v>0</v>
      </c>
      <c r="F35" s="6">
        <f t="shared" si="0"/>
        <v>0</v>
      </c>
    </row>
    <row r="36" spans="1:6" ht="24.75" customHeight="1">
      <c r="A36" s="30" t="s">
        <v>190</v>
      </c>
      <c r="B36" s="11">
        <v>1309727000</v>
      </c>
      <c r="C36" s="11"/>
      <c r="D36" s="11">
        <v>0</v>
      </c>
      <c r="E36" s="11">
        <v>0</v>
      </c>
      <c r="F36" s="6">
        <f t="shared" si="0"/>
        <v>0</v>
      </c>
    </row>
    <row r="37" spans="1:6" ht="24.75" customHeight="1">
      <c r="A37" s="21" t="s">
        <v>201</v>
      </c>
      <c r="B37" s="11">
        <f>B7+B17+B24+B28+B31</f>
        <v>1987629000</v>
      </c>
      <c r="C37" s="11">
        <f>SUM(C7+C17+C24+C31)</f>
        <v>118571000</v>
      </c>
      <c r="D37" s="11">
        <f>SUM(D7+D17+D24+D31)</f>
        <v>16193647</v>
      </c>
      <c r="E37" s="11">
        <f>SUM(E7+E17+E24+E31)</f>
        <v>88455018</v>
      </c>
      <c r="F37" s="22">
        <f t="shared" si="0"/>
        <v>30115982</v>
      </c>
    </row>
    <row r="38" spans="1:6" ht="24.75" customHeight="1">
      <c r="A38" s="23" t="s">
        <v>202</v>
      </c>
      <c r="B38" s="6">
        <f aca="true" t="shared" si="1" ref="B38:E39">SUM(B39)</f>
        <v>8952102</v>
      </c>
      <c r="C38" s="6">
        <f t="shared" si="1"/>
        <v>8952102</v>
      </c>
      <c r="D38" s="6">
        <f t="shared" si="1"/>
        <v>1690704</v>
      </c>
      <c r="E38" s="6">
        <f t="shared" si="1"/>
        <v>7983003</v>
      </c>
      <c r="F38" s="6">
        <f t="shared" si="0"/>
        <v>969099</v>
      </c>
    </row>
    <row r="39" spans="1:6" ht="24.75" customHeight="1">
      <c r="A39" s="24" t="s">
        <v>203</v>
      </c>
      <c r="B39" s="6">
        <f t="shared" si="1"/>
        <v>8952102</v>
      </c>
      <c r="C39" s="6">
        <f>C40</f>
        <v>8952102</v>
      </c>
      <c r="D39" s="6">
        <f t="shared" si="1"/>
        <v>1690704</v>
      </c>
      <c r="E39" s="6">
        <f t="shared" si="1"/>
        <v>7983003</v>
      </c>
      <c r="F39" s="6">
        <f t="shared" si="0"/>
        <v>969099</v>
      </c>
    </row>
    <row r="40" spans="1:6" ht="24.75" customHeight="1">
      <c r="A40" s="25" t="s">
        <v>204</v>
      </c>
      <c r="B40" s="6">
        <f>B41</f>
        <v>8952102</v>
      </c>
      <c r="C40" s="6">
        <f>C41</f>
        <v>8952102</v>
      </c>
      <c r="D40" s="6">
        <f>D41</f>
        <v>1690704</v>
      </c>
      <c r="E40" s="6">
        <f>E41</f>
        <v>7983003</v>
      </c>
      <c r="F40" s="6">
        <f t="shared" si="0"/>
        <v>969099</v>
      </c>
    </row>
    <row r="41" spans="1:6" ht="24.75" customHeight="1">
      <c r="A41" s="16" t="s">
        <v>187</v>
      </c>
      <c r="B41" s="6">
        <v>8952102</v>
      </c>
      <c r="C41" s="6">
        <f>B41</f>
        <v>8952102</v>
      </c>
      <c r="D41" s="6">
        <v>1690704</v>
      </c>
      <c r="E41" s="6">
        <v>7983003</v>
      </c>
      <c r="F41" s="6">
        <f t="shared" si="0"/>
        <v>969099</v>
      </c>
    </row>
    <row r="42" spans="1:6" ht="24.75" customHeight="1">
      <c r="A42" s="23" t="s">
        <v>205</v>
      </c>
      <c r="B42" s="6">
        <f>B43+B47</f>
        <v>1998520</v>
      </c>
      <c r="C42" s="6">
        <f>C43</f>
        <v>1998520</v>
      </c>
      <c r="D42" s="6">
        <f>D43+D47</f>
        <v>693140</v>
      </c>
      <c r="E42" s="6">
        <f>E43+E47</f>
        <v>1274320</v>
      </c>
      <c r="F42" s="6">
        <f>F43+F47</f>
        <v>724200</v>
      </c>
    </row>
    <row r="43" spans="1:6" ht="24.75" customHeight="1">
      <c r="A43" s="31" t="s">
        <v>206</v>
      </c>
      <c r="B43" s="6">
        <f>B44</f>
        <v>1998520</v>
      </c>
      <c r="C43" s="6">
        <f>C44</f>
        <v>1998520</v>
      </c>
      <c r="D43" s="6">
        <f>SUM(D44)</f>
        <v>693140</v>
      </c>
      <c r="E43" s="6">
        <f>SUM(E44)</f>
        <v>1274320</v>
      </c>
      <c r="F43" s="6">
        <f>SUM(F44)</f>
        <v>724200</v>
      </c>
    </row>
    <row r="44" spans="1:6" ht="24.75" customHeight="1">
      <c r="A44" s="16" t="s">
        <v>207</v>
      </c>
      <c r="B44" s="6">
        <f>B45+B46</f>
        <v>1998520</v>
      </c>
      <c r="C44" s="6">
        <f>C45+C46</f>
        <v>1998520</v>
      </c>
      <c r="D44" s="6">
        <f>D45</f>
        <v>693140</v>
      </c>
      <c r="E44" s="6">
        <f>E45+E46</f>
        <v>1274320</v>
      </c>
      <c r="F44" s="6">
        <f>F45+F46</f>
        <v>724200</v>
      </c>
    </row>
    <row r="45" spans="1:6" ht="24.75" customHeight="1">
      <c r="A45" s="16" t="s">
        <v>187</v>
      </c>
      <c r="B45" s="6">
        <v>1967520</v>
      </c>
      <c r="C45" s="6">
        <f>B45</f>
        <v>1967520</v>
      </c>
      <c r="D45" s="6">
        <v>693140</v>
      </c>
      <c r="E45" s="6">
        <v>1243320</v>
      </c>
      <c r="F45" s="6">
        <f>SUM(C45-E45)</f>
        <v>724200</v>
      </c>
    </row>
    <row r="46" spans="1:6" ht="24.75" customHeight="1">
      <c r="A46" s="17" t="s">
        <v>190</v>
      </c>
      <c r="B46" s="6">
        <v>31000</v>
      </c>
      <c r="C46" s="6">
        <f>B46</f>
        <v>31000</v>
      </c>
      <c r="D46" s="6">
        <v>0</v>
      </c>
      <c r="E46" s="6">
        <v>31000</v>
      </c>
      <c r="F46" s="6">
        <f>SUM(C46-E46)</f>
        <v>0</v>
      </c>
    </row>
    <row r="47" spans="1:6" ht="24.75" customHeight="1">
      <c r="A47" s="18" t="s">
        <v>208</v>
      </c>
      <c r="B47" s="6">
        <f aca="true" t="shared" si="2" ref="B47:E48">B48</f>
        <v>0</v>
      </c>
      <c r="C47" s="6">
        <f t="shared" si="2"/>
        <v>0</v>
      </c>
      <c r="D47" s="6">
        <f t="shared" si="2"/>
        <v>0</v>
      </c>
      <c r="E47" s="6">
        <f t="shared" si="2"/>
        <v>0</v>
      </c>
      <c r="F47" s="6">
        <f>SUM(F48)</f>
        <v>0</v>
      </c>
    </row>
    <row r="48" spans="1:6" ht="24.75" customHeight="1">
      <c r="A48" s="26" t="s">
        <v>208</v>
      </c>
      <c r="B48" s="6">
        <f t="shared" si="2"/>
        <v>0</v>
      </c>
      <c r="C48" s="6">
        <f t="shared" si="2"/>
        <v>0</v>
      </c>
      <c r="D48" s="6">
        <f t="shared" si="2"/>
        <v>0</v>
      </c>
      <c r="E48" s="6">
        <f t="shared" si="2"/>
        <v>0</v>
      </c>
      <c r="F48" s="6">
        <f>SUM(F49)</f>
        <v>0</v>
      </c>
    </row>
    <row r="49" spans="1:6" ht="24.75" customHeight="1">
      <c r="A49" s="27" t="s">
        <v>209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210</v>
      </c>
      <c r="B50" s="22">
        <f>SUM(B38+B42)</f>
        <v>10950622</v>
      </c>
      <c r="C50" s="22">
        <f>SUM(C38+C42)</f>
        <v>10950622</v>
      </c>
      <c r="D50" s="22">
        <f>SUM(D38+D42)</f>
        <v>2383844</v>
      </c>
      <c r="E50" s="22">
        <f>SUM(E38+E42)</f>
        <v>9257323</v>
      </c>
      <c r="F50" s="22">
        <f>SUM(F38+F42)</f>
        <v>1693299</v>
      </c>
    </row>
    <row r="51" spans="1:6" ht="16.5">
      <c r="A51" s="29" t="s">
        <v>211</v>
      </c>
      <c r="B51" s="11">
        <f>SUM(B37+B50)</f>
        <v>1998579622</v>
      </c>
      <c r="C51" s="11">
        <f>SUM(C37+C50)</f>
        <v>129521622</v>
      </c>
      <c r="D51" s="11">
        <f>SUM(D37+D50)</f>
        <v>18577491</v>
      </c>
      <c r="E51" s="11">
        <f>SUM(E37+E50)</f>
        <v>97712341</v>
      </c>
      <c r="F51" s="11">
        <f>SUM(F37+F50)</f>
        <v>31809281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/>
  <dimension ref="A1:G194"/>
  <sheetViews>
    <sheetView workbookViewId="0" topLeftCell="C18">
      <selection activeCell="F28" sqref="F28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147</v>
      </c>
      <c r="B1" s="33"/>
      <c r="C1" s="33"/>
      <c r="D1" s="33"/>
      <c r="E1" s="33"/>
      <c r="F1" s="33"/>
      <c r="G1" s="33"/>
    </row>
    <row r="2" spans="1:7" ht="27.75">
      <c r="A2" s="34" t="s">
        <v>148</v>
      </c>
      <c r="B2" s="35"/>
      <c r="C2" s="35"/>
      <c r="D2" s="35"/>
      <c r="E2" s="35"/>
      <c r="F2" s="35"/>
      <c r="G2" s="35"/>
    </row>
    <row r="3" spans="1:7" ht="16.5">
      <c r="A3" s="36" t="s">
        <v>213</v>
      </c>
      <c r="B3" s="37"/>
      <c r="C3" s="37"/>
      <c r="D3" s="37"/>
      <c r="E3" s="37"/>
      <c r="F3" s="37"/>
      <c r="G3" s="37"/>
    </row>
    <row r="4" spans="1:7" ht="18.75" customHeight="1">
      <c r="A4" s="38" t="s">
        <v>149</v>
      </c>
      <c r="B4" s="38" t="s">
        <v>150</v>
      </c>
      <c r="C4" s="2" t="s">
        <v>151</v>
      </c>
      <c r="D4" s="40" t="s">
        <v>152</v>
      </c>
      <c r="E4" s="41"/>
      <c r="F4" s="38" t="s">
        <v>153</v>
      </c>
      <c r="G4" s="38" t="s">
        <v>154</v>
      </c>
    </row>
    <row r="5" spans="1:7" ht="16.5">
      <c r="A5" s="39"/>
      <c r="B5" s="39"/>
      <c r="C5" s="3" t="s">
        <v>155</v>
      </c>
      <c r="D5" s="3" t="s">
        <v>156</v>
      </c>
      <c r="E5" s="4" t="s">
        <v>157</v>
      </c>
      <c r="F5" s="39"/>
      <c r="G5" s="39"/>
    </row>
    <row r="6" spans="1:7" ht="24.75" customHeight="1">
      <c r="A6" s="5" t="s">
        <v>158</v>
      </c>
      <c r="B6" s="6">
        <f aca="true" t="shared" si="0" ref="B6:G6">SUM(B7)</f>
        <v>13500000</v>
      </c>
      <c r="C6" s="6">
        <f t="shared" si="0"/>
        <v>4167000</v>
      </c>
      <c r="D6" s="6">
        <f t="shared" si="0"/>
        <v>1585496</v>
      </c>
      <c r="E6" s="6">
        <f t="shared" si="0"/>
        <v>5939416</v>
      </c>
      <c r="F6" s="6">
        <f t="shared" si="0"/>
        <v>-1772416</v>
      </c>
      <c r="G6" s="6">
        <f t="shared" si="0"/>
        <v>5939416</v>
      </c>
    </row>
    <row r="7" spans="1:7" ht="24.75" customHeight="1">
      <c r="A7" s="7" t="s">
        <v>159</v>
      </c>
      <c r="B7" s="6">
        <f>SUM(B8:B10)</f>
        <v>13500000</v>
      </c>
      <c r="C7" s="6">
        <f>SUM(C8:C10)</f>
        <v>4167000</v>
      </c>
      <c r="D7" s="6">
        <f>D8+D9+D10</f>
        <v>1585496</v>
      </c>
      <c r="E7" s="6">
        <f>E8+E9+E10</f>
        <v>5939416</v>
      </c>
      <c r="F7" s="6">
        <f>C7-E7</f>
        <v>-1772416</v>
      </c>
      <c r="G7" s="6">
        <f>SUM(G8:G10)</f>
        <v>5939416</v>
      </c>
    </row>
    <row r="8" spans="1:7" ht="24.75" customHeight="1">
      <c r="A8" s="7" t="s">
        <v>160</v>
      </c>
      <c r="B8" s="6">
        <v>11000000</v>
      </c>
      <c r="C8" s="6">
        <v>3667000</v>
      </c>
      <c r="D8" s="6">
        <v>1359703</v>
      </c>
      <c r="E8" s="6">
        <v>5354915</v>
      </c>
      <c r="F8" s="6">
        <f>C8-E8</f>
        <v>-1687915</v>
      </c>
      <c r="G8" s="6">
        <f>E8</f>
        <v>5354915</v>
      </c>
    </row>
    <row r="9" spans="1:7" ht="24.75" customHeight="1">
      <c r="A9" s="8" t="s">
        <v>161</v>
      </c>
      <c r="B9" s="6">
        <v>2500000</v>
      </c>
      <c r="C9" s="6">
        <v>500000</v>
      </c>
      <c r="D9" s="6">
        <v>210000</v>
      </c>
      <c r="E9" s="6">
        <v>520000</v>
      </c>
      <c r="F9" s="6">
        <f>C9-E9</f>
        <v>-20000</v>
      </c>
      <c r="G9" s="6">
        <f>E9</f>
        <v>520000</v>
      </c>
    </row>
    <row r="10" spans="1:7" ht="24.75" customHeight="1">
      <c r="A10" s="7" t="s">
        <v>162</v>
      </c>
      <c r="B10" s="6">
        <v>0</v>
      </c>
      <c r="C10" s="6">
        <v>0</v>
      </c>
      <c r="D10" s="6">
        <v>15793</v>
      </c>
      <c r="E10" s="6">
        <v>64501</v>
      </c>
      <c r="F10" s="6">
        <f>C10-E10</f>
        <v>-64501</v>
      </c>
      <c r="G10" s="6">
        <f>E10</f>
        <v>64501</v>
      </c>
    </row>
    <row r="11" spans="1:7" ht="24.75" customHeight="1">
      <c r="A11" s="9" t="s">
        <v>163</v>
      </c>
      <c r="B11" s="6">
        <f aca="true" t="shared" si="1" ref="B11:G11">SUM(B12+B16)</f>
        <v>284402000</v>
      </c>
      <c r="C11" s="6">
        <f t="shared" si="1"/>
        <v>118232000</v>
      </c>
      <c r="D11" s="6">
        <f t="shared" si="1"/>
        <v>13213954</v>
      </c>
      <c r="E11" s="6">
        <f t="shared" si="1"/>
        <v>110847305</v>
      </c>
      <c r="F11" s="6">
        <f t="shared" si="1"/>
        <v>7384695</v>
      </c>
      <c r="G11" s="6">
        <f t="shared" si="1"/>
        <v>110847305</v>
      </c>
    </row>
    <row r="12" spans="1:7" ht="24.75" customHeight="1">
      <c r="A12" s="7" t="s">
        <v>164</v>
      </c>
      <c r="B12" s="6">
        <f>SUM(B13:B15)</f>
        <v>167332000</v>
      </c>
      <c r="C12" s="6">
        <f>SUM(C13:C15)</f>
        <v>97532000</v>
      </c>
      <c r="D12" s="6">
        <f>SUM(D13:D15)</f>
        <v>8973105</v>
      </c>
      <c r="E12" s="6">
        <f>SUM(E13:E15)</f>
        <v>102675890</v>
      </c>
      <c r="F12" s="6">
        <f aca="true" t="shared" si="2" ref="F12:F27">SUM(C12-E12)</f>
        <v>-5143890</v>
      </c>
      <c r="G12" s="6">
        <f aca="true" t="shared" si="3" ref="G12:G18">E12</f>
        <v>102675890</v>
      </c>
    </row>
    <row r="13" spans="1:7" ht="24.75" customHeight="1">
      <c r="A13" s="8" t="s">
        <v>165</v>
      </c>
      <c r="B13" s="6">
        <v>32000000</v>
      </c>
      <c r="C13" s="6">
        <v>10600000</v>
      </c>
      <c r="D13" s="6">
        <v>2786950</v>
      </c>
      <c r="E13" s="6">
        <v>14971786</v>
      </c>
      <c r="F13" s="6">
        <f t="shared" si="2"/>
        <v>-4371786</v>
      </c>
      <c r="G13" s="6">
        <f t="shared" si="3"/>
        <v>14971786</v>
      </c>
    </row>
    <row r="14" spans="1:7" ht="24.75" customHeight="1">
      <c r="A14" s="8" t="s">
        <v>166</v>
      </c>
      <c r="B14" s="6">
        <v>45000000</v>
      </c>
      <c r="C14" s="6">
        <v>15000000</v>
      </c>
      <c r="D14" s="6">
        <v>6190880</v>
      </c>
      <c r="E14" s="6">
        <v>17640746</v>
      </c>
      <c r="F14" s="6">
        <f t="shared" si="2"/>
        <v>-2640746</v>
      </c>
      <c r="G14" s="6">
        <f t="shared" si="3"/>
        <v>17640746</v>
      </c>
    </row>
    <row r="15" spans="1:7" ht="24.75" customHeight="1">
      <c r="A15" s="8" t="s">
        <v>167</v>
      </c>
      <c r="B15" s="6">
        <v>90332000</v>
      </c>
      <c r="C15" s="6">
        <v>71932000</v>
      </c>
      <c r="D15" s="6">
        <v>-4725</v>
      </c>
      <c r="E15" s="6">
        <v>70063358</v>
      </c>
      <c r="F15" s="6">
        <f t="shared" si="2"/>
        <v>1868642</v>
      </c>
      <c r="G15" s="6">
        <f t="shared" si="3"/>
        <v>70063358</v>
      </c>
    </row>
    <row r="16" spans="1:7" ht="24.75" customHeight="1">
      <c r="A16" s="8" t="s">
        <v>168</v>
      </c>
      <c r="B16" s="6">
        <f>B17+B18</f>
        <v>117070000</v>
      </c>
      <c r="C16" s="6">
        <f>C17+C18</f>
        <v>20700000</v>
      </c>
      <c r="D16" s="6">
        <f>D17+D18</f>
        <v>4240849</v>
      </c>
      <c r="E16" s="6">
        <f>E17+E18</f>
        <v>8171415</v>
      </c>
      <c r="F16" s="6">
        <f t="shared" si="2"/>
        <v>12528585</v>
      </c>
      <c r="G16" s="6">
        <f t="shared" si="3"/>
        <v>8171415</v>
      </c>
    </row>
    <row r="17" spans="1:7" ht="24.75" customHeight="1">
      <c r="A17" s="8" t="s">
        <v>169</v>
      </c>
      <c r="B17" s="6">
        <v>20700000</v>
      </c>
      <c r="C17" s="6">
        <f>B17</f>
        <v>20700000</v>
      </c>
      <c r="D17" s="6">
        <v>4240849</v>
      </c>
      <c r="E17" s="6">
        <v>8171415</v>
      </c>
      <c r="F17" s="6">
        <v>12528585</v>
      </c>
      <c r="G17" s="6">
        <f t="shared" si="3"/>
        <v>8171415</v>
      </c>
    </row>
    <row r="18" spans="1:7" ht="24.75" customHeight="1">
      <c r="A18" s="8" t="s">
        <v>170</v>
      </c>
      <c r="B18" s="6">
        <v>96370000</v>
      </c>
      <c r="C18" s="6">
        <v>0</v>
      </c>
      <c r="D18" s="6">
        <v>0</v>
      </c>
      <c r="E18" s="6">
        <v>0</v>
      </c>
      <c r="F18" s="6">
        <f t="shared" si="2"/>
        <v>0</v>
      </c>
      <c r="G18" s="6">
        <f t="shared" si="3"/>
        <v>0</v>
      </c>
    </row>
    <row r="19" spans="1:7" ht="24.75" customHeight="1">
      <c r="A19" s="9" t="s">
        <v>171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172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173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174</v>
      </c>
      <c r="B22" s="6">
        <f>B23</f>
        <v>6603000</v>
      </c>
      <c r="C22" s="6">
        <f>C23</f>
        <v>4110600</v>
      </c>
      <c r="D22" s="6">
        <f>D23</f>
        <v>2580000</v>
      </c>
      <c r="E22" s="6">
        <f>E23</f>
        <v>2580000</v>
      </c>
      <c r="F22" s="6">
        <f t="shared" si="2"/>
        <v>1530600</v>
      </c>
      <c r="G22" s="6">
        <f>G23</f>
        <v>2580000</v>
      </c>
    </row>
    <row r="23" spans="1:7" ht="24.75" customHeight="1">
      <c r="A23" s="7" t="s">
        <v>175</v>
      </c>
      <c r="B23" s="6">
        <f>B24</f>
        <v>6603000</v>
      </c>
      <c r="C23" s="6">
        <f>C24</f>
        <v>4110600</v>
      </c>
      <c r="D23" s="6">
        <f>D24</f>
        <v>2580000</v>
      </c>
      <c r="E23" s="6">
        <f>D23</f>
        <v>2580000</v>
      </c>
      <c r="F23" s="6">
        <f t="shared" si="2"/>
        <v>1530600</v>
      </c>
      <c r="G23" s="6">
        <f>G24</f>
        <v>2580000</v>
      </c>
    </row>
    <row r="24" spans="1:7" ht="24.75" customHeight="1">
      <c r="A24" s="7" t="s">
        <v>176</v>
      </c>
      <c r="B24" s="6">
        <v>6603000</v>
      </c>
      <c r="C24" s="6">
        <v>4110600</v>
      </c>
      <c r="D24" s="6">
        <v>2580000</v>
      </c>
      <c r="E24" s="6">
        <f>D24</f>
        <v>2580000</v>
      </c>
      <c r="F24" s="6">
        <f t="shared" si="2"/>
        <v>1530600</v>
      </c>
      <c r="G24" s="6">
        <f>E24</f>
        <v>2580000</v>
      </c>
    </row>
    <row r="25" spans="1:7" ht="24.75" customHeight="1">
      <c r="A25" s="9" t="s">
        <v>177</v>
      </c>
      <c r="B25" s="6">
        <f>SUM(B26)</f>
        <v>10948000</v>
      </c>
      <c r="C25" s="6">
        <f aca="true" t="shared" si="5" ref="C25:E26">C26</f>
        <v>2303000</v>
      </c>
      <c r="D25" s="6">
        <f t="shared" si="5"/>
        <v>1149744</v>
      </c>
      <c r="E25" s="6">
        <f t="shared" si="5"/>
        <v>1327353</v>
      </c>
      <c r="F25" s="6">
        <f t="shared" si="2"/>
        <v>975647</v>
      </c>
      <c r="G25" s="6">
        <f>SUM(G26)</f>
        <v>1327353</v>
      </c>
    </row>
    <row r="26" spans="1:7" ht="24.75" customHeight="1">
      <c r="A26" s="7" t="s">
        <v>178</v>
      </c>
      <c r="B26" s="6">
        <f>SUM(B27)</f>
        <v>10948000</v>
      </c>
      <c r="C26" s="6">
        <f>C27</f>
        <v>2303000</v>
      </c>
      <c r="D26" s="6">
        <f t="shared" si="5"/>
        <v>1149744</v>
      </c>
      <c r="E26" s="6">
        <f t="shared" si="5"/>
        <v>1327353</v>
      </c>
      <c r="F26" s="6">
        <f t="shared" si="2"/>
        <v>975647</v>
      </c>
      <c r="G26" s="6">
        <f>SUM(G27:G27)</f>
        <v>1327353</v>
      </c>
    </row>
    <row r="27" spans="1:7" ht="24.75" customHeight="1">
      <c r="A27" s="10" t="s">
        <v>179</v>
      </c>
      <c r="B27" s="11">
        <v>10948000</v>
      </c>
      <c r="C27" s="11">
        <v>2303000</v>
      </c>
      <c r="D27" s="11">
        <v>1149744</v>
      </c>
      <c r="E27" s="11">
        <v>1327353</v>
      </c>
      <c r="F27" s="11">
        <f t="shared" si="2"/>
        <v>975647</v>
      </c>
      <c r="G27" s="11">
        <f>E27</f>
        <v>1327353</v>
      </c>
    </row>
    <row r="28" spans="1:7" ht="24.75" customHeight="1">
      <c r="A28" s="12" t="s">
        <v>180</v>
      </c>
      <c r="B28" s="11">
        <f aca="true" t="shared" si="6" ref="B28:G28">SUM(B6+B11+B19++B22+B25)</f>
        <v>315453000</v>
      </c>
      <c r="C28" s="11">
        <f t="shared" si="6"/>
        <v>128812600</v>
      </c>
      <c r="D28" s="11">
        <f t="shared" si="6"/>
        <v>18529194</v>
      </c>
      <c r="E28" s="11">
        <f t="shared" si="6"/>
        <v>120694074</v>
      </c>
      <c r="F28" s="11">
        <f t="shared" si="6"/>
        <v>8118526</v>
      </c>
      <c r="G28" s="11">
        <f t="shared" si="6"/>
        <v>120694074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0"/>
  <dimension ref="A1:J5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147</v>
      </c>
      <c r="B1" s="33"/>
      <c r="C1" s="33"/>
      <c r="D1" s="33"/>
      <c r="E1" s="33"/>
      <c r="F1" s="33"/>
    </row>
    <row r="2" spans="1:10" ht="27.75">
      <c r="A2" s="34" t="s">
        <v>181</v>
      </c>
      <c r="B2" s="35"/>
      <c r="C2" s="35"/>
      <c r="D2" s="35"/>
      <c r="E2" s="35"/>
      <c r="F2" s="35"/>
      <c r="J2" s="14"/>
    </row>
    <row r="3" spans="1:6" ht="16.5">
      <c r="A3" s="36" t="s">
        <v>213</v>
      </c>
      <c r="B3" s="37"/>
      <c r="C3" s="37"/>
      <c r="D3" s="37"/>
      <c r="E3" s="37"/>
      <c r="F3" s="37"/>
    </row>
    <row r="4" spans="1:6" ht="16.5">
      <c r="A4" s="38" t="s">
        <v>149</v>
      </c>
      <c r="B4" s="38" t="s">
        <v>150</v>
      </c>
      <c r="C4" s="2" t="s">
        <v>151</v>
      </c>
      <c r="D4" s="40" t="s">
        <v>182</v>
      </c>
      <c r="E4" s="41"/>
      <c r="F4" s="42" t="s">
        <v>183</v>
      </c>
    </row>
    <row r="5" spans="1:6" ht="16.5">
      <c r="A5" s="39"/>
      <c r="B5" s="39"/>
      <c r="C5" s="3" t="s">
        <v>155</v>
      </c>
      <c r="D5" s="3" t="s">
        <v>156</v>
      </c>
      <c r="E5" s="4" t="s">
        <v>157</v>
      </c>
      <c r="F5" s="43"/>
    </row>
    <row r="6" spans="1:6" ht="24.75" customHeight="1">
      <c r="A6" s="5" t="s">
        <v>184</v>
      </c>
      <c r="B6" s="6">
        <f>SUM(B37)</f>
        <v>1987629000</v>
      </c>
      <c r="C6" s="6">
        <f>SUM(C37)</f>
        <v>197226000</v>
      </c>
      <c r="D6" s="6">
        <f>SUM(D37)</f>
        <v>19785492</v>
      </c>
      <c r="E6" s="6">
        <f>SUM(E37)</f>
        <v>108240510</v>
      </c>
      <c r="F6" s="6">
        <f aca="true" t="shared" si="0" ref="F6:F41">SUM(C6-E6)</f>
        <v>88985490</v>
      </c>
    </row>
    <row r="7" spans="1:6" ht="24.75" customHeight="1">
      <c r="A7" s="15" t="s">
        <v>185</v>
      </c>
      <c r="B7" s="6">
        <f>B8+B13</f>
        <v>244509000</v>
      </c>
      <c r="C7" s="6">
        <f>SUM(C8+C13)</f>
        <v>114974000</v>
      </c>
      <c r="D7" s="6">
        <f>SUM(D8+D13)</f>
        <v>13618490</v>
      </c>
      <c r="E7" s="6">
        <f>SUM(E8+E13)</f>
        <v>95866897</v>
      </c>
      <c r="F7" s="6">
        <f t="shared" si="0"/>
        <v>19107103</v>
      </c>
    </row>
    <row r="8" spans="1:6" ht="24.75" customHeight="1">
      <c r="A8" s="16" t="s">
        <v>186</v>
      </c>
      <c r="B8" s="6">
        <f>SUM(B9:B12)</f>
        <v>236999000</v>
      </c>
      <c r="C8" s="6">
        <f>SUM(C9:C12)</f>
        <v>113890000</v>
      </c>
      <c r="D8" s="6">
        <f>SUM(D9:D12)</f>
        <v>13384852</v>
      </c>
      <c r="E8" s="6">
        <f>SUM(E9:E12)</f>
        <v>95079562</v>
      </c>
      <c r="F8" s="6">
        <f t="shared" si="0"/>
        <v>18810438</v>
      </c>
    </row>
    <row r="9" spans="1:6" ht="24.75" customHeight="1">
      <c r="A9" s="16" t="s">
        <v>187</v>
      </c>
      <c r="B9" s="6">
        <v>229872000</v>
      </c>
      <c r="C9" s="6">
        <v>112000000</v>
      </c>
      <c r="D9" s="6">
        <v>13085735</v>
      </c>
      <c r="E9" s="6">
        <v>93627083</v>
      </c>
      <c r="F9" s="6">
        <f t="shared" si="0"/>
        <v>18372917</v>
      </c>
    </row>
    <row r="10" spans="1:6" ht="24.75" customHeight="1">
      <c r="A10" s="7" t="s">
        <v>188</v>
      </c>
      <c r="B10" s="6">
        <v>4638000</v>
      </c>
      <c r="C10" s="6">
        <v>1412000</v>
      </c>
      <c r="D10" s="6">
        <v>299117</v>
      </c>
      <c r="E10" s="6">
        <v>1242479</v>
      </c>
      <c r="F10" s="6">
        <v>169521</v>
      </c>
    </row>
    <row r="11" spans="1:6" ht="24.75" customHeight="1">
      <c r="A11" s="16" t="s">
        <v>189</v>
      </c>
      <c r="B11" s="6">
        <v>1811000</v>
      </c>
      <c r="C11" s="6">
        <v>0</v>
      </c>
      <c r="D11" s="6">
        <v>0</v>
      </c>
      <c r="E11" s="6">
        <v>0</v>
      </c>
      <c r="F11" s="6">
        <f t="shared" si="0"/>
        <v>0</v>
      </c>
    </row>
    <row r="12" spans="1:6" ht="24.75" customHeight="1">
      <c r="A12" s="17" t="s">
        <v>190</v>
      </c>
      <c r="B12" s="6">
        <v>678000</v>
      </c>
      <c r="C12" s="6">
        <v>478000</v>
      </c>
      <c r="D12" s="6">
        <v>0</v>
      </c>
      <c r="E12" s="6">
        <v>210000</v>
      </c>
      <c r="F12" s="6">
        <f t="shared" si="0"/>
        <v>268000</v>
      </c>
    </row>
    <row r="13" spans="1:6" ht="24.75" customHeight="1">
      <c r="A13" s="16" t="s">
        <v>191</v>
      </c>
      <c r="B13" s="6">
        <f>SUM(B14:B16)</f>
        <v>7510000</v>
      </c>
      <c r="C13" s="6">
        <f>SUM(C14:C16)</f>
        <v>1084000</v>
      </c>
      <c r="D13" s="6">
        <f>D14+D15+D16</f>
        <v>233638</v>
      </c>
      <c r="E13" s="6">
        <f>E14+E15+E16</f>
        <v>787335</v>
      </c>
      <c r="F13" s="6">
        <f t="shared" si="0"/>
        <v>296665</v>
      </c>
    </row>
    <row r="14" spans="1:6" ht="24.75" customHeight="1">
      <c r="A14" s="16" t="s">
        <v>187</v>
      </c>
      <c r="B14" s="6">
        <v>186000</v>
      </c>
      <c r="C14" s="6">
        <v>65000</v>
      </c>
      <c r="D14" s="6">
        <v>1112</v>
      </c>
      <c r="E14" s="6">
        <v>19112</v>
      </c>
      <c r="F14" s="6">
        <f t="shared" si="0"/>
        <v>45888</v>
      </c>
    </row>
    <row r="15" spans="1:6" ht="24.75" customHeight="1">
      <c r="A15" s="7" t="s">
        <v>188</v>
      </c>
      <c r="B15" s="6">
        <v>3211681</v>
      </c>
      <c r="C15" s="6">
        <v>968681</v>
      </c>
      <c r="D15" s="6">
        <v>232526</v>
      </c>
      <c r="E15" s="6">
        <v>768223</v>
      </c>
      <c r="F15" s="6">
        <f t="shared" si="0"/>
        <v>200458</v>
      </c>
    </row>
    <row r="16" spans="1:6" ht="24.75" customHeight="1">
      <c r="A16" s="16" t="s">
        <v>189</v>
      </c>
      <c r="B16" s="6">
        <v>4112319</v>
      </c>
      <c r="C16" s="6">
        <v>50319</v>
      </c>
      <c r="D16" s="6">
        <v>0</v>
      </c>
      <c r="E16" s="6">
        <v>0</v>
      </c>
      <c r="F16" s="6">
        <f t="shared" si="0"/>
        <v>50319</v>
      </c>
    </row>
    <row r="17" spans="1:6" ht="24.75" customHeight="1">
      <c r="A17" s="18" t="s">
        <v>192</v>
      </c>
      <c r="B17" s="6">
        <f>SUM(B18)</f>
        <v>115275000</v>
      </c>
      <c r="C17" s="6">
        <f>SUM(C18)</f>
        <v>6621000</v>
      </c>
      <c r="D17" s="6">
        <f>SUM(D18)</f>
        <v>1518762</v>
      </c>
      <c r="E17" s="6">
        <f>SUM(E18)</f>
        <v>4603437</v>
      </c>
      <c r="F17" s="6">
        <f t="shared" si="0"/>
        <v>2017563</v>
      </c>
    </row>
    <row r="18" spans="1:6" ht="24.75" customHeight="1">
      <c r="A18" s="19" t="s">
        <v>193</v>
      </c>
      <c r="B18" s="6">
        <f>SUM(B19:B23)</f>
        <v>115275000</v>
      </c>
      <c r="C18" s="6">
        <f>SUM(C19:C23)</f>
        <v>6621000</v>
      </c>
      <c r="D18" s="6">
        <f>SUM(D19:D23)</f>
        <v>1518762</v>
      </c>
      <c r="E18" s="6">
        <f>SUM(E19:E23)</f>
        <v>4603437</v>
      </c>
      <c r="F18" s="6">
        <f t="shared" si="0"/>
        <v>2017563</v>
      </c>
    </row>
    <row r="19" spans="1:6" ht="24.75" customHeight="1">
      <c r="A19" s="16" t="s">
        <v>187</v>
      </c>
      <c r="B19" s="6">
        <v>7254000</v>
      </c>
      <c r="C19" s="6">
        <v>3136000</v>
      </c>
      <c r="D19" s="6">
        <v>562539</v>
      </c>
      <c r="E19" s="6">
        <v>2515091</v>
      </c>
      <c r="F19" s="6">
        <v>620909</v>
      </c>
    </row>
    <row r="20" spans="1:6" ht="24.75" customHeight="1">
      <c r="A20" s="7" t="s">
        <v>188</v>
      </c>
      <c r="B20" s="6">
        <v>14123000</v>
      </c>
      <c r="C20" s="6">
        <v>3187000</v>
      </c>
      <c r="D20" s="6">
        <v>658450</v>
      </c>
      <c r="E20" s="6">
        <v>1790573</v>
      </c>
      <c r="F20" s="6">
        <f t="shared" si="0"/>
        <v>1396427</v>
      </c>
    </row>
    <row r="21" spans="1:6" ht="24.75" customHeight="1">
      <c r="A21" s="16" t="s">
        <v>189</v>
      </c>
      <c r="B21" s="6">
        <v>15650000</v>
      </c>
      <c r="C21" s="6">
        <v>298000</v>
      </c>
      <c r="D21" s="6">
        <v>297773</v>
      </c>
      <c r="E21" s="6">
        <f>D21</f>
        <v>297773</v>
      </c>
      <c r="F21" s="6">
        <f t="shared" si="0"/>
        <v>227</v>
      </c>
    </row>
    <row r="22" spans="1:6" ht="24.75" customHeight="1">
      <c r="A22" s="17" t="s">
        <v>190</v>
      </c>
      <c r="B22" s="6">
        <v>77248000</v>
      </c>
      <c r="C22" s="6"/>
      <c r="D22" s="6">
        <v>0</v>
      </c>
      <c r="E22" s="6">
        <f>D22</f>
        <v>0</v>
      </c>
      <c r="F22" s="6">
        <f t="shared" si="0"/>
        <v>0</v>
      </c>
    </row>
    <row r="23" spans="1:6" ht="24.75" customHeight="1">
      <c r="A23" s="7" t="s">
        <v>194</v>
      </c>
      <c r="B23" s="6">
        <v>1000000</v>
      </c>
      <c r="C23" s="6"/>
      <c r="D23" s="6">
        <v>0</v>
      </c>
      <c r="E23" s="6">
        <v>0</v>
      </c>
      <c r="F23" s="6">
        <f t="shared" si="0"/>
        <v>0</v>
      </c>
    </row>
    <row r="24" spans="1:6" ht="24.75" customHeight="1">
      <c r="A24" s="18" t="s">
        <v>195</v>
      </c>
      <c r="B24" s="6">
        <f>SUM(B25)</f>
        <v>19879000</v>
      </c>
      <c r="C24" s="6">
        <f>C25</f>
        <v>6528000</v>
      </c>
      <c r="D24" s="6">
        <f>D25</f>
        <v>195727</v>
      </c>
      <c r="E24" s="6">
        <f>E25</f>
        <v>578968</v>
      </c>
      <c r="F24" s="6">
        <f t="shared" si="0"/>
        <v>5949032</v>
      </c>
    </row>
    <row r="25" spans="1:6" ht="24.75" customHeight="1">
      <c r="A25" s="16" t="s">
        <v>196</v>
      </c>
      <c r="B25" s="6">
        <f>B26+B27</f>
        <v>19879000</v>
      </c>
      <c r="C25" s="6">
        <f>C26</f>
        <v>6528000</v>
      </c>
      <c r="D25" s="6">
        <f>D26+D27</f>
        <v>195727</v>
      </c>
      <c r="E25" s="6">
        <f>E26</f>
        <v>578968</v>
      </c>
      <c r="F25" s="6">
        <f t="shared" si="0"/>
        <v>5949032</v>
      </c>
    </row>
    <row r="26" spans="1:6" ht="24.75" customHeight="1">
      <c r="A26" s="7" t="s">
        <v>188</v>
      </c>
      <c r="B26" s="6">
        <v>19879000</v>
      </c>
      <c r="C26" s="6">
        <v>6528000</v>
      </c>
      <c r="D26" s="6">
        <v>195727</v>
      </c>
      <c r="E26" s="6">
        <v>578968</v>
      </c>
      <c r="F26" s="6">
        <f t="shared" si="0"/>
        <v>5949032</v>
      </c>
    </row>
    <row r="27" spans="1:6" ht="24.75" customHeight="1">
      <c r="A27" s="16" t="s">
        <v>189</v>
      </c>
      <c r="B27" s="6"/>
      <c r="C27" s="6"/>
      <c r="D27" s="6">
        <v>0</v>
      </c>
      <c r="E27" s="6">
        <f>D27</f>
        <v>0</v>
      </c>
      <c r="F27" s="6">
        <f t="shared" si="0"/>
        <v>0</v>
      </c>
    </row>
    <row r="28" spans="1:6" ht="24.75" customHeight="1">
      <c r="A28" s="18" t="s">
        <v>197</v>
      </c>
      <c r="B28" s="6">
        <f>B29</f>
        <v>825000</v>
      </c>
      <c r="C28" s="6"/>
      <c r="D28" s="6">
        <v>0</v>
      </c>
      <c r="E28" s="6">
        <v>0</v>
      </c>
      <c r="F28" s="6">
        <f t="shared" si="0"/>
        <v>0</v>
      </c>
    </row>
    <row r="29" spans="1:6" ht="24.75" customHeight="1">
      <c r="A29" s="7" t="s">
        <v>198</v>
      </c>
      <c r="B29" s="6">
        <f>B30</f>
        <v>825000</v>
      </c>
      <c r="C29" s="6">
        <v>0</v>
      </c>
      <c r="D29" s="6">
        <f>D30</f>
        <v>0</v>
      </c>
      <c r="E29" s="6">
        <v>0</v>
      </c>
      <c r="F29" s="6">
        <f t="shared" si="0"/>
        <v>0</v>
      </c>
    </row>
    <row r="30" spans="1:6" ht="24.75" customHeight="1">
      <c r="A30" s="7" t="s">
        <v>194</v>
      </c>
      <c r="B30" s="6">
        <v>825000</v>
      </c>
      <c r="C30" s="6">
        <v>0</v>
      </c>
      <c r="D30" s="6"/>
      <c r="E30" s="6">
        <v>0</v>
      </c>
      <c r="F30" s="6">
        <f t="shared" si="0"/>
        <v>0</v>
      </c>
    </row>
    <row r="31" spans="1:6" ht="24.75" customHeight="1">
      <c r="A31" s="18" t="s">
        <v>199</v>
      </c>
      <c r="B31" s="6">
        <f>SUM(B32)</f>
        <v>1607141000</v>
      </c>
      <c r="C31" s="6">
        <f>SUM(C32)</f>
        <v>69103000</v>
      </c>
      <c r="D31" s="6">
        <f>SUM(D32)</f>
        <v>4452513</v>
      </c>
      <c r="E31" s="6">
        <f>SUM(E32)</f>
        <v>7191208</v>
      </c>
      <c r="F31" s="6">
        <f t="shared" si="0"/>
        <v>61911792</v>
      </c>
    </row>
    <row r="32" spans="1:6" ht="24.75" customHeight="1">
      <c r="A32" s="20" t="s">
        <v>200</v>
      </c>
      <c r="B32" s="6">
        <f>SUM(B33:B36)</f>
        <v>1607141000</v>
      </c>
      <c r="C32" s="6">
        <f>SUM(C33:C36)</f>
        <v>69103000</v>
      </c>
      <c r="D32" s="6">
        <f>SUM(D33:D36)</f>
        <v>4452513</v>
      </c>
      <c r="E32" s="6">
        <f>SUM(E33:E36)</f>
        <v>7191208</v>
      </c>
      <c r="F32" s="6">
        <f t="shared" si="0"/>
        <v>61911792</v>
      </c>
    </row>
    <row r="33" spans="1:6" ht="24.75" customHeight="1">
      <c r="A33" s="16" t="s">
        <v>187</v>
      </c>
      <c r="B33" s="6">
        <v>2741000</v>
      </c>
      <c r="C33" s="6">
        <v>1327000</v>
      </c>
      <c r="D33" s="6">
        <v>117718</v>
      </c>
      <c r="E33" s="6">
        <v>836412</v>
      </c>
      <c r="F33" s="6">
        <f t="shared" si="0"/>
        <v>490588</v>
      </c>
    </row>
    <row r="34" spans="1:6" ht="24.75" customHeight="1">
      <c r="A34" s="7" t="s">
        <v>188</v>
      </c>
      <c r="B34" s="6">
        <v>60623000</v>
      </c>
      <c r="C34" s="6">
        <v>15476000</v>
      </c>
      <c r="D34" s="6">
        <v>4328327</v>
      </c>
      <c r="E34" s="6">
        <v>6348328</v>
      </c>
      <c r="F34" s="6">
        <f t="shared" si="0"/>
        <v>9127672</v>
      </c>
    </row>
    <row r="35" spans="1:6" ht="24.75" customHeight="1">
      <c r="A35" s="16" t="s">
        <v>189</v>
      </c>
      <c r="B35" s="6">
        <v>234050000</v>
      </c>
      <c r="C35" s="6">
        <v>52300000</v>
      </c>
      <c r="D35" s="6">
        <v>6468</v>
      </c>
      <c r="E35" s="6">
        <v>6468</v>
      </c>
      <c r="F35" s="6">
        <v>52293532</v>
      </c>
    </row>
    <row r="36" spans="1:6" ht="24.75" customHeight="1">
      <c r="A36" s="30" t="s">
        <v>190</v>
      </c>
      <c r="B36" s="11">
        <v>1309727000</v>
      </c>
      <c r="C36" s="11"/>
      <c r="D36" s="11">
        <v>0</v>
      </c>
      <c r="E36" s="11">
        <v>0</v>
      </c>
      <c r="F36" s="6">
        <f t="shared" si="0"/>
        <v>0</v>
      </c>
    </row>
    <row r="37" spans="1:6" ht="24.75" customHeight="1">
      <c r="A37" s="21" t="s">
        <v>201</v>
      </c>
      <c r="B37" s="11">
        <f>B7+B17+B24+B28+B31</f>
        <v>1987629000</v>
      </c>
      <c r="C37" s="11">
        <f>SUM(C7+C17+C24+C31)</f>
        <v>197226000</v>
      </c>
      <c r="D37" s="11">
        <f>SUM(D7+D17+D24+D31)</f>
        <v>19785492</v>
      </c>
      <c r="E37" s="11">
        <f>SUM(E7+E17+E24+E31)</f>
        <v>108240510</v>
      </c>
      <c r="F37" s="22">
        <f t="shared" si="0"/>
        <v>88985490</v>
      </c>
    </row>
    <row r="38" spans="1:6" ht="24.75" customHeight="1">
      <c r="A38" s="23" t="s">
        <v>202</v>
      </c>
      <c r="B38" s="6">
        <f>SUM(B39)</f>
        <v>10579796</v>
      </c>
      <c r="C38" s="6">
        <f>SUM(C39)</f>
        <v>10579796</v>
      </c>
      <c r="D38" s="6">
        <f>SUM(D39)</f>
        <v>1574878</v>
      </c>
      <c r="E38" s="6">
        <f>SUM(E39)</f>
        <v>9557881</v>
      </c>
      <c r="F38" s="6">
        <f t="shared" si="0"/>
        <v>1021915</v>
      </c>
    </row>
    <row r="39" spans="1:6" ht="24.75" customHeight="1">
      <c r="A39" s="24" t="s">
        <v>203</v>
      </c>
      <c r="B39" s="6">
        <f>SUM(B40)</f>
        <v>10579796</v>
      </c>
      <c r="C39" s="6">
        <f>C40</f>
        <v>10579796</v>
      </c>
      <c r="D39" s="6">
        <f>SUM(D40)</f>
        <v>1574878</v>
      </c>
      <c r="E39" s="6">
        <f>SUM(E40)</f>
        <v>9557881</v>
      </c>
      <c r="F39" s="6">
        <f t="shared" si="0"/>
        <v>1021915</v>
      </c>
    </row>
    <row r="40" spans="1:6" ht="24.75" customHeight="1">
      <c r="A40" s="25" t="s">
        <v>204</v>
      </c>
      <c r="B40" s="6">
        <f>B41</f>
        <v>10579796</v>
      </c>
      <c r="C40" s="6">
        <f>C41</f>
        <v>10579796</v>
      </c>
      <c r="D40" s="6">
        <f>D41</f>
        <v>1574878</v>
      </c>
      <c r="E40" s="6">
        <f>E41</f>
        <v>9557881</v>
      </c>
      <c r="F40" s="6">
        <f t="shared" si="0"/>
        <v>1021915</v>
      </c>
    </row>
    <row r="41" spans="1:6" ht="24.75" customHeight="1">
      <c r="A41" s="16" t="s">
        <v>187</v>
      </c>
      <c r="B41" s="6">
        <v>10579796</v>
      </c>
      <c r="C41" s="6">
        <f>B41</f>
        <v>10579796</v>
      </c>
      <c r="D41" s="6">
        <v>1574878</v>
      </c>
      <c r="E41" s="6">
        <v>9557881</v>
      </c>
      <c r="F41" s="6">
        <f t="shared" si="0"/>
        <v>1021915</v>
      </c>
    </row>
    <row r="42" spans="1:6" ht="24.75" customHeight="1">
      <c r="A42" s="23" t="s">
        <v>205</v>
      </c>
      <c r="B42" s="6">
        <f>B43+B47</f>
        <v>2088870</v>
      </c>
      <c r="C42" s="6">
        <f>C43</f>
        <v>2088870</v>
      </c>
      <c r="D42" s="6">
        <f>D43+D47</f>
        <v>814550</v>
      </c>
      <c r="E42" s="6">
        <f>E43+E47</f>
        <v>2088870</v>
      </c>
      <c r="F42" s="6">
        <f>F43+F47</f>
        <v>0</v>
      </c>
    </row>
    <row r="43" spans="1:6" ht="24.75" customHeight="1">
      <c r="A43" s="31" t="s">
        <v>206</v>
      </c>
      <c r="B43" s="6">
        <f>B44</f>
        <v>2088870</v>
      </c>
      <c r="C43" s="6">
        <f>C44</f>
        <v>2088870</v>
      </c>
      <c r="D43" s="6">
        <f>SUM(D44)</f>
        <v>814550</v>
      </c>
      <c r="E43" s="6">
        <f>SUM(E44)</f>
        <v>2088870</v>
      </c>
      <c r="F43" s="6">
        <f>SUM(F44)</f>
        <v>0</v>
      </c>
    </row>
    <row r="44" spans="1:6" ht="24.75" customHeight="1">
      <c r="A44" s="16" t="s">
        <v>207</v>
      </c>
      <c r="B44" s="6">
        <f>B45+B46</f>
        <v>2088870</v>
      </c>
      <c r="C44" s="6">
        <f>C45+C46</f>
        <v>2088870</v>
      </c>
      <c r="D44" s="6">
        <f>D45</f>
        <v>814550</v>
      </c>
      <c r="E44" s="6">
        <f>E45+E46</f>
        <v>2088870</v>
      </c>
      <c r="F44" s="6">
        <f>F45+F46</f>
        <v>0</v>
      </c>
    </row>
    <row r="45" spans="1:6" ht="24.75" customHeight="1">
      <c r="A45" s="16" t="s">
        <v>187</v>
      </c>
      <c r="B45" s="6">
        <v>2057870</v>
      </c>
      <c r="C45" s="6">
        <f>B45</f>
        <v>2057870</v>
      </c>
      <c r="D45" s="6">
        <v>814550</v>
      </c>
      <c r="E45" s="6">
        <v>2057870</v>
      </c>
      <c r="F45" s="6">
        <f>SUM(C45-E45)</f>
        <v>0</v>
      </c>
    </row>
    <row r="46" spans="1:6" ht="24.75" customHeight="1">
      <c r="A46" s="17" t="s">
        <v>190</v>
      </c>
      <c r="B46" s="6">
        <v>31000</v>
      </c>
      <c r="C46" s="6">
        <f>B46</f>
        <v>31000</v>
      </c>
      <c r="D46" s="6">
        <v>0</v>
      </c>
      <c r="E46" s="6">
        <v>31000</v>
      </c>
      <c r="F46" s="6">
        <f>SUM(C46-E46)</f>
        <v>0</v>
      </c>
    </row>
    <row r="47" spans="1:6" ht="24.75" customHeight="1">
      <c r="A47" s="18" t="s">
        <v>208</v>
      </c>
      <c r="B47" s="6">
        <f aca="true" t="shared" si="1" ref="B47:E48">B48</f>
        <v>0</v>
      </c>
      <c r="C47" s="6">
        <f t="shared" si="1"/>
        <v>0</v>
      </c>
      <c r="D47" s="6">
        <f t="shared" si="1"/>
        <v>0</v>
      </c>
      <c r="E47" s="6">
        <f t="shared" si="1"/>
        <v>0</v>
      </c>
      <c r="F47" s="6">
        <f>SUM(F48)</f>
        <v>0</v>
      </c>
    </row>
    <row r="48" spans="1:6" ht="24.75" customHeight="1">
      <c r="A48" s="26" t="s">
        <v>208</v>
      </c>
      <c r="B48" s="6">
        <f t="shared" si="1"/>
        <v>0</v>
      </c>
      <c r="C48" s="6">
        <f t="shared" si="1"/>
        <v>0</v>
      </c>
      <c r="D48" s="6">
        <f t="shared" si="1"/>
        <v>0</v>
      </c>
      <c r="E48" s="6">
        <f t="shared" si="1"/>
        <v>0</v>
      </c>
      <c r="F48" s="6">
        <f>SUM(F49)</f>
        <v>0</v>
      </c>
    </row>
    <row r="49" spans="1:6" ht="24.75" customHeight="1">
      <c r="A49" s="27" t="s">
        <v>209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210</v>
      </c>
      <c r="B50" s="22">
        <f>SUM(B38+B42)</f>
        <v>12668666</v>
      </c>
      <c r="C50" s="22">
        <f>SUM(C38+C42)</f>
        <v>12668666</v>
      </c>
      <c r="D50" s="22">
        <f>SUM(D38+D42)</f>
        <v>2389428</v>
      </c>
      <c r="E50" s="22">
        <f>SUM(E38+E42)</f>
        <v>11646751</v>
      </c>
      <c r="F50" s="22">
        <f>SUM(F38+F42)</f>
        <v>1021915</v>
      </c>
    </row>
    <row r="51" spans="1:6" ht="16.5">
      <c r="A51" s="29" t="s">
        <v>211</v>
      </c>
      <c r="B51" s="11">
        <f>SUM(B37+B50)</f>
        <v>2000297666</v>
      </c>
      <c r="C51" s="11">
        <f>SUM(C37+C50)</f>
        <v>209894666</v>
      </c>
      <c r="D51" s="11">
        <f>SUM(D37+D50)</f>
        <v>22174920</v>
      </c>
      <c r="E51" s="11">
        <f>SUM(E37+E50)</f>
        <v>119887261</v>
      </c>
      <c r="F51" s="11">
        <f>SUM(F37+F50)</f>
        <v>90007405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"/>
  <dimension ref="A1:G194"/>
  <sheetViews>
    <sheetView workbookViewId="0" topLeftCell="C1">
      <selection activeCell="G28" sqref="G28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108</v>
      </c>
      <c r="B1" s="33"/>
      <c r="C1" s="33"/>
      <c r="D1" s="33"/>
      <c r="E1" s="33"/>
      <c r="F1" s="33"/>
      <c r="G1" s="33"/>
    </row>
    <row r="2" spans="1:7" ht="27.75">
      <c r="A2" s="34" t="s">
        <v>214</v>
      </c>
      <c r="B2" s="35"/>
      <c r="C2" s="35"/>
      <c r="D2" s="35"/>
      <c r="E2" s="35"/>
      <c r="F2" s="35"/>
      <c r="G2" s="35"/>
    </row>
    <row r="3" spans="1:7" ht="16.5">
      <c r="A3" s="36" t="s">
        <v>241</v>
      </c>
      <c r="B3" s="37"/>
      <c r="C3" s="37"/>
      <c r="D3" s="37"/>
      <c r="E3" s="37"/>
      <c r="F3" s="37"/>
      <c r="G3" s="37"/>
    </row>
    <row r="4" spans="1:7" ht="18.75" customHeight="1">
      <c r="A4" s="38" t="s">
        <v>110</v>
      </c>
      <c r="B4" s="38" t="s">
        <v>111</v>
      </c>
      <c r="C4" s="2" t="s">
        <v>112</v>
      </c>
      <c r="D4" s="40" t="s">
        <v>215</v>
      </c>
      <c r="E4" s="41"/>
      <c r="F4" s="38" t="s">
        <v>216</v>
      </c>
      <c r="G4" s="38" t="s">
        <v>217</v>
      </c>
    </row>
    <row r="5" spans="1:7" ht="16.5">
      <c r="A5" s="39"/>
      <c r="B5" s="39"/>
      <c r="C5" s="3" t="s">
        <v>115</v>
      </c>
      <c r="D5" s="3" t="s">
        <v>116</v>
      </c>
      <c r="E5" s="4" t="s">
        <v>117</v>
      </c>
      <c r="F5" s="39"/>
      <c r="G5" s="39"/>
    </row>
    <row r="6" spans="1:7" ht="24.75" customHeight="1">
      <c r="A6" s="5" t="s">
        <v>218</v>
      </c>
      <c r="B6" s="6">
        <f aca="true" t="shared" si="0" ref="B6:G6">SUM(B7)</f>
        <v>13500000</v>
      </c>
      <c r="C6" s="6">
        <f t="shared" si="0"/>
        <v>5334000</v>
      </c>
      <c r="D6" s="6">
        <f t="shared" si="0"/>
        <v>1841580</v>
      </c>
      <c r="E6" s="6">
        <f t="shared" si="0"/>
        <v>7780996</v>
      </c>
      <c r="F6" s="6">
        <f t="shared" si="0"/>
        <v>-2446996</v>
      </c>
      <c r="G6" s="6">
        <f t="shared" si="0"/>
        <v>7780996</v>
      </c>
    </row>
    <row r="7" spans="1:7" ht="24.75" customHeight="1">
      <c r="A7" s="7" t="s">
        <v>219</v>
      </c>
      <c r="B7" s="6">
        <f>SUM(B8:B10)</f>
        <v>13500000</v>
      </c>
      <c r="C7" s="6">
        <f>SUM(C8:C10)</f>
        <v>5334000</v>
      </c>
      <c r="D7" s="6">
        <f>D8+D9+D10</f>
        <v>1841580</v>
      </c>
      <c r="E7" s="6">
        <f>E8+E9+E10</f>
        <v>7780996</v>
      </c>
      <c r="F7" s="6">
        <f>C7-E7</f>
        <v>-2446996</v>
      </c>
      <c r="G7" s="6">
        <f>SUM(G8:G10)</f>
        <v>7780996</v>
      </c>
    </row>
    <row r="8" spans="1:7" ht="24.75" customHeight="1">
      <c r="A8" s="7" t="s">
        <v>220</v>
      </c>
      <c r="B8" s="6">
        <v>11000000</v>
      </c>
      <c r="C8" s="6">
        <v>4584000</v>
      </c>
      <c r="D8" s="6">
        <v>1734597</v>
      </c>
      <c r="E8" s="6">
        <v>7089512</v>
      </c>
      <c r="F8" s="6">
        <f>C8-E8</f>
        <v>-2505512</v>
      </c>
      <c r="G8" s="6">
        <f>E8</f>
        <v>7089512</v>
      </c>
    </row>
    <row r="9" spans="1:7" ht="24.75" customHeight="1">
      <c r="A9" s="8" t="s">
        <v>221</v>
      </c>
      <c r="B9" s="6">
        <v>2500000</v>
      </c>
      <c r="C9" s="6">
        <v>750000</v>
      </c>
      <c r="D9" s="6">
        <v>100000</v>
      </c>
      <c r="E9" s="6">
        <v>620000</v>
      </c>
      <c r="F9" s="6">
        <f>C9-E9</f>
        <v>130000</v>
      </c>
      <c r="G9" s="6">
        <f>E9</f>
        <v>620000</v>
      </c>
    </row>
    <row r="10" spans="1:7" ht="24.75" customHeight="1">
      <c r="A10" s="7" t="s">
        <v>222</v>
      </c>
      <c r="B10" s="6">
        <v>0</v>
      </c>
      <c r="C10" s="6">
        <v>0</v>
      </c>
      <c r="D10" s="6">
        <v>6983</v>
      </c>
      <c r="E10" s="6">
        <v>71484</v>
      </c>
      <c r="F10" s="6">
        <f>C10-E10</f>
        <v>-71484</v>
      </c>
      <c r="G10" s="6">
        <f>E10</f>
        <v>71484</v>
      </c>
    </row>
    <row r="11" spans="1:7" ht="24.75" customHeight="1">
      <c r="A11" s="9" t="s">
        <v>223</v>
      </c>
      <c r="B11" s="6">
        <f aca="true" t="shared" si="1" ref="B11:G11">SUM(B12+B16)</f>
        <v>284402000</v>
      </c>
      <c r="C11" s="6">
        <f t="shared" si="1"/>
        <v>223352000</v>
      </c>
      <c r="D11" s="6">
        <f t="shared" si="1"/>
        <v>61095073</v>
      </c>
      <c r="E11" s="6">
        <f t="shared" si="1"/>
        <v>171942378</v>
      </c>
      <c r="F11" s="6">
        <f t="shared" si="1"/>
        <v>51409622</v>
      </c>
      <c r="G11" s="6">
        <f t="shared" si="1"/>
        <v>171942378</v>
      </c>
    </row>
    <row r="12" spans="1:7" ht="24.75" customHeight="1">
      <c r="A12" s="7" t="s">
        <v>224</v>
      </c>
      <c r="B12" s="6">
        <f>SUM(B13:B15)</f>
        <v>167332000</v>
      </c>
      <c r="C12" s="6">
        <f>SUM(C13:C15)</f>
        <v>106282000</v>
      </c>
      <c r="D12" s="6">
        <f>SUM(D13:D15)</f>
        <v>54555354</v>
      </c>
      <c r="E12" s="6">
        <f>SUM(E13:E15)</f>
        <v>157231244</v>
      </c>
      <c r="F12" s="6">
        <f aca="true" t="shared" si="2" ref="F12:F17">SUM(C12-E12)</f>
        <v>-50949244</v>
      </c>
      <c r="G12" s="6">
        <f aca="true" t="shared" si="3" ref="G12:G18">E12</f>
        <v>157231244</v>
      </c>
    </row>
    <row r="13" spans="1:7" ht="24.75" customHeight="1">
      <c r="A13" s="8" t="s">
        <v>225</v>
      </c>
      <c r="B13" s="6">
        <v>32000000</v>
      </c>
      <c r="C13" s="6">
        <v>13300000</v>
      </c>
      <c r="D13" s="6">
        <v>2702753</v>
      </c>
      <c r="E13" s="6">
        <v>17674539</v>
      </c>
      <c r="F13" s="6">
        <f t="shared" si="2"/>
        <v>-4374539</v>
      </c>
      <c r="G13" s="6">
        <f t="shared" si="3"/>
        <v>17674539</v>
      </c>
    </row>
    <row r="14" spans="1:7" ht="24.75" customHeight="1">
      <c r="A14" s="8" t="s">
        <v>226</v>
      </c>
      <c r="B14" s="6">
        <v>45000000</v>
      </c>
      <c r="C14" s="6">
        <v>18750000</v>
      </c>
      <c r="D14" s="6">
        <v>4549470</v>
      </c>
      <c r="E14" s="6">
        <v>22190216</v>
      </c>
      <c r="F14" s="6">
        <f t="shared" si="2"/>
        <v>-3440216</v>
      </c>
      <c r="G14" s="6">
        <f t="shared" si="3"/>
        <v>22190216</v>
      </c>
    </row>
    <row r="15" spans="1:7" ht="24.75" customHeight="1">
      <c r="A15" s="8" t="s">
        <v>227</v>
      </c>
      <c r="B15" s="6">
        <v>90332000</v>
      </c>
      <c r="C15" s="6">
        <v>74232000</v>
      </c>
      <c r="D15" s="6">
        <v>47303131</v>
      </c>
      <c r="E15" s="6">
        <v>117366489</v>
      </c>
      <c r="F15" s="6">
        <f t="shared" si="2"/>
        <v>-43134489</v>
      </c>
      <c r="G15" s="6">
        <f t="shared" si="3"/>
        <v>117366489</v>
      </c>
    </row>
    <row r="16" spans="1:7" ht="24.75" customHeight="1">
      <c r="A16" s="8" t="s">
        <v>228</v>
      </c>
      <c r="B16" s="6">
        <f>B17+B18</f>
        <v>117070000</v>
      </c>
      <c r="C16" s="6">
        <f>C17+C18</f>
        <v>117070000</v>
      </c>
      <c r="D16" s="6">
        <f>D17+D18</f>
        <v>6539719</v>
      </c>
      <c r="E16" s="6">
        <f>E17+E18</f>
        <v>14711134</v>
      </c>
      <c r="F16" s="6">
        <f t="shared" si="2"/>
        <v>102358866</v>
      </c>
      <c r="G16" s="6">
        <f t="shared" si="3"/>
        <v>14711134</v>
      </c>
    </row>
    <row r="17" spans="1:7" ht="24.75" customHeight="1">
      <c r="A17" s="8" t="s">
        <v>229</v>
      </c>
      <c r="B17" s="6">
        <v>20700000</v>
      </c>
      <c r="C17" s="6">
        <f>B17</f>
        <v>20700000</v>
      </c>
      <c r="D17" s="6">
        <v>6539719</v>
      </c>
      <c r="E17" s="6">
        <v>14711134</v>
      </c>
      <c r="F17" s="6">
        <f t="shared" si="2"/>
        <v>5988866</v>
      </c>
      <c r="G17" s="6">
        <f t="shared" si="3"/>
        <v>14711134</v>
      </c>
    </row>
    <row r="18" spans="1:7" ht="24.75" customHeight="1">
      <c r="A18" s="8" t="s">
        <v>230</v>
      </c>
      <c r="B18" s="6">
        <v>96370000</v>
      </c>
      <c r="C18" s="6">
        <v>96370000</v>
      </c>
      <c r="D18" s="6">
        <v>0</v>
      </c>
      <c r="E18" s="6">
        <v>0</v>
      </c>
      <c r="F18" s="6">
        <f aca="true" t="shared" si="4" ref="F18:F27">SUM(C18-E18)</f>
        <v>96370000</v>
      </c>
      <c r="G18" s="6">
        <f t="shared" si="3"/>
        <v>0</v>
      </c>
    </row>
    <row r="19" spans="1:7" ht="24.75" customHeight="1">
      <c r="A19" s="9" t="s">
        <v>231</v>
      </c>
      <c r="B19" s="6">
        <f>SUM(B20)</f>
        <v>0</v>
      </c>
      <c r="C19" s="6">
        <f aca="true" t="shared" si="5" ref="C19:E20">C20</f>
        <v>0</v>
      </c>
      <c r="D19" s="6">
        <f t="shared" si="5"/>
        <v>0</v>
      </c>
      <c r="E19" s="6">
        <f t="shared" si="5"/>
        <v>0</v>
      </c>
      <c r="F19" s="6">
        <f t="shared" si="4"/>
        <v>0</v>
      </c>
      <c r="G19" s="6">
        <f>G20</f>
        <v>0</v>
      </c>
    </row>
    <row r="20" spans="1:7" ht="24.75" customHeight="1">
      <c r="A20" s="7" t="s">
        <v>232</v>
      </c>
      <c r="B20" s="6">
        <f>B21</f>
        <v>0</v>
      </c>
      <c r="C20" s="6">
        <f t="shared" si="5"/>
        <v>0</v>
      </c>
      <c r="D20" s="6">
        <f t="shared" si="5"/>
        <v>0</v>
      </c>
      <c r="E20" s="6">
        <f t="shared" si="5"/>
        <v>0</v>
      </c>
      <c r="F20" s="6">
        <f t="shared" si="4"/>
        <v>0</v>
      </c>
      <c r="G20" s="6">
        <f>G21</f>
        <v>0</v>
      </c>
    </row>
    <row r="21" spans="1:7" ht="24.75" customHeight="1">
      <c r="A21" s="7" t="s">
        <v>233</v>
      </c>
      <c r="B21" s="6">
        <v>0</v>
      </c>
      <c r="C21" s="6">
        <v>0</v>
      </c>
      <c r="D21" s="6">
        <v>0</v>
      </c>
      <c r="E21" s="6">
        <v>0</v>
      </c>
      <c r="F21" s="6">
        <f t="shared" si="4"/>
        <v>0</v>
      </c>
      <c r="G21" s="6">
        <f>E21</f>
        <v>0</v>
      </c>
    </row>
    <row r="22" spans="1:7" ht="24.75" customHeight="1">
      <c r="A22" s="9" t="s">
        <v>234</v>
      </c>
      <c r="B22" s="6">
        <f aca="true" t="shared" si="6" ref="B22:E23">B23</f>
        <v>6603000</v>
      </c>
      <c r="C22" s="6">
        <f t="shared" si="6"/>
        <v>4110600</v>
      </c>
      <c r="D22" s="6">
        <f t="shared" si="6"/>
        <v>0</v>
      </c>
      <c r="E22" s="6">
        <f t="shared" si="6"/>
        <v>2580000</v>
      </c>
      <c r="F22" s="6">
        <f t="shared" si="4"/>
        <v>1530600</v>
      </c>
      <c r="G22" s="6">
        <f>G23</f>
        <v>2580000</v>
      </c>
    </row>
    <row r="23" spans="1:7" ht="24.75" customHeight="1">
      <c r="A23" s="7" t="s">
        <v>235</v>
      </c>
      <c r="B23" s="6">
        <f t="shared" si="6"/>
        <v>6603000</v>
      </c>
      <c r="C23" s="6">
        <f t="shared" si="6"/>
        <v>4110600</v>
      </c>
      <c r="D23" s="6">
        <f t="shared" si="6"/>
        <v>0</v>
      </c>
      <c r="E23" s="6">
        <f t="shared" si="6"/>
        <v>2580000</v>
      </c>
      <c r="F23" s="6">
        <f t="shared" si="4"/>
        <v>1530600</v>
      </c>
      <c r="G23" s="6">
        <f>G24</f>
        <v>2580000</v>
      </c>
    </row>
    <row r="24" spans="1:7" ht="24.75" customHeight="1">
      <c r="A24" s="7" t="s">
        <v>236</v>
      </c>
      <c r="B24" s="6">
        <v>6603000</v>
      </c>
      <c r="C24" s="6">
        <v>4110600</v>
      </c>
      <c r="D24" s="6">
        <v>0</v>
      </c>
      <c r="E24" s="6">
        <v>2580000</v>
      </c>
      <c r="F24" s="6">
        <f t="shared" si="4"/>
        <v>1530600</v>
      </c>
      <c r="G24" s="6">
        <f>E24</f>
        <v>2580000</v>
      </c>
    </row>
    <row r="25" spans="1:7" ht="24.75" customHeight="1">
      <c r="A25" s="9" t="s">
        <v>237</v>
      </c>
      <c r="B25" s="6">
        <f>SUM(B26)</f>
        <v>10948000</v>
      </c>
      <c r="C25" s="6">
        <f aca="true" t="shared" si="7" ref="C25:E26">C26</f>
        <v>2878000</v>
      </c>
      <c r="D25" s="6">
        <f t="shared" si="7"/>
        <v>4406185</v>
      </c>
      <c r="E25" s="6">
        <f t="shared" si="7"/>
        <v>5733538</v>
      </c>
      <c r="F25" s="6">
        <f t="shared" si="4"/>
        <v>-2855538</v>
      </c>
      <c r="G25" s="6">
        <f>SUM(G26)</f>
        <v>5733538</v>
      </c>
    </row>
    <row r="26" spans="1:7" ht="24.75" customHeight="1">
      <c r="A26" s="7" t="s">
        <v>238</v>
      </c>
      <c r="B26" s="6">
        <f>SUM(B27)</f>
        <v>10948000</v>
      </c>
      <c r="C26" s="6">
        <f t="shared" si="7"/>
        <v>2878000</v>
      </c>
      <c r="D26" s="6">
        <f t="shared" si="7"/>
        <v>4406185</v>
      </c>
      <c r="E26" s="6">
        <f t="shared" si="7"/>
        <v>5733538</v>
      </c>
      <c r="F26" s="6">
        <f t="shared" si="4"/>
        <v>-2855538</v>
      </c>
      <c r="G26" s="6">
        <f>SUM(G27:G27)</f>
        <v>5733538</v>
      </c>
    </row>
    <row r="27" spans="1:7" ht="24.75" customHeight="1">
      <c r="A27" s="10" t="s">
        <v>239</v>
      </c>
      <c r="B27" s="11">
        <v>10948000</v>
      </c>
      <c r="C27" s="11">
        <v>2878000</v>
      </c>
      <c r="D27" s="11">
        <v>4406185</v>
      </c>
      <c r="E27" s="11">
        <v>5733538</v>
      </c>
      <c r="F27" s="11">
        <f t="shared" si="4"/>
        <v>-2855538</v>
      </c>
      <c r="G27" s="11">
        <f>E27</f>
        <v>5733538</v>
      </c>
    </row>
    <row r="28" spans="1:7" ht="24.75" customHeight="1">
      <c r="A28" s="12" t="s">
        <v>240</v>
      </c>
      <c r="B28" s="11">
        <f aca="true" t="shared" si="8" ref="B28:G28">SUM(B6+B11+B19++B22+B25)</f>
        <v>315453000</v>
      </c>
      <c r="C28" s="11">
        <f t="shared" si="8"/>
        <v>235674600</v>
      </c>
      <c r="D28" s="11">
        <f t="shared" si="8"/>
        <v>67342838</v>
      </c>
      <c r="E28" s="11">
        <f t="shared" si="8"/>
        <v>188036912</v>
      </c>
      <c r="F28" s="11">
        <f t="shared" si="8"/>
        <v>47637688</v>
      </c>
      <c r="G28" s="11">
        <f t="shared" si="8"/>
        <v>188036912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dcterms:created xsi:type="dcterms:W3CDTF">2008-02-10T06:24:17Z</dcterms:created>
  <dcterms:modified xsi:type="dcterms:W3CDTF">2013-03-11T01:57:42Z</dcterms:modified>
  <cp:category/>
  <cp:version/>
  <cp:contentType/>
  <cp:contentStatus/>
</cp:coreProperties>
</file>